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3005" activeTab="0"/>
  </bookViews>
  <sheets>
    <sheet name="феникс" sheetId="1" r:id="rId1"/>
    <sheet name="дневной" sheetId="2" r:id="rId2"/>
  </sheets>
  <definedNames>
    <definedName name="_xlnm.Print_Area" localSheetId="1">'дневной'!$A$1:$D$37</definedName>
    <definedName name="_xlnm.Print_Area" localSheetId="0">'феникс'!$A$1:$D$131</definedName>
  </definedNames>
  <calcPr fullCalcOnLoad="1"/>
</workbook>
</file>

<file path=xl/sharedStrings.xml><?xml version="1.0" encoding="utf-8"?>
<sst xmlns="http://schemas.openxmlformats.org/spreadsheetml/2006/main" count="349" uniqueCount="281">
  <si>
    <t>Консультация врача-невролога</t>
  </si>
  <si>
    <t>Консультация мануального терапевта</t>
  </si>
  <si>
    <t>Консультация врача травматолога-ортопеда</t>
  </si>
  <si>
    <t>Консультация врача-нейрохирурга</t>
  </si>
  <si>
    <t>Массаж на кресле «Титан»</t>
  </si>
  <si>
    <t>Гирудотерапия (постановка одной пиявки)</t>
  </si>
  <si>
    <t>Грязелечение</t>
  </si>
  <si>
    <t>Обследование опорно-двигательного аппарата на трехмерном компьютерном топографе ТОПО</t>
  </si>
  <si>
    <t>Электростимуляция на аппарате «Стимул»</t>
  </si>
  <si>
    <t>Электростимуляция на аппарате «Стимул» с использованием дополнительной системы фиксации</t>
  </si>
  <si>
    <t>Внутритканевая электростимуляция ВТЭС по методу Герасимова А.А.</t>
  </si>
  <si>
    <t>Обследование стоп на компьютерном диагностическом комплексе «ДиаСлед»</t>
  </si>
  <si>
    <t>ИМИТРОН (механотерапия)</t>
  </si>
  <si>
    <t>Физиотерапевтические процедуры:</t>
  </si>
  <si>
    <t>Внутривенное капельное введение лекарственных средств («капельница»)</t>
  </si>
  <si>
    <t>Внутривенное вливание</t>
  </si>
  <si>
    <t>Внутримышечные инъекции</t>
  </si>
  <si>
    <t>Медикаментозная блокада</t>
  </si>
  <si>
    <t>Предоставляются скидки на кинезотерапию:</t>
  </si>
  <si>
    <t>Начальник планово-</t>
  </si>
  <si>
    <t>_______________ В.Ф. Рылин</t>
  </si>
  <si>
    <t>Прейскурант цен</t>
  </si>
  <si>
    <t>№
п/п</t>
  </si>
  <si>
    <t>Наименование услуги</t>
  </si>
  <si>
    <t>Пневмомассаж одной конечности</t>
  </si>
  <si>
    <t>Пневмомассаж парных конечностей</t>
  </si>
  <si>
    <t>Лечебная физкультура курс кинезотерапии (12 занятий)</t>
  </si>
  <si>
    <t>Лечебная физкультура установочное занятие в тренажерном зале</t>
  </si>
  <si>
    <t>Лечебная физкультура корригирующая гимнастика</t>
  </si>
  <si>
    <t>Лечебная физкультура индивидуальное занятие</t>
  </si>
  <si>
    <t>Цена
процедуры
руб.</t>
  </si>
  <si>
    <t>III-V курсы – 700 руб.</t>
  </si>
  <si>
    <t>экономического отдела                                                     Л.А. Тимашкова</t>
  </si>
  <si>
    <t>СМТ-терапия на 1 поле</t>
  </si>
  <si>
    <t>СМТ-терапия на 2 поля</t>
  </si>
  <si>
    <t>СМТ-терапия на 3 поля</t>
  </si>
  <si>
    <t>УВЧ-терапия</t>
  </si>
  <si>
    <t>УФО местное</t>
  </si>
  <si>
    <t>КВЧ-НД (Явь-1)</t>
  </si>
  <si>
    <t>Криотерапия</t>
  </si>
  <si>
    <t>Электростимуляция на СМТ на 1 поле</t>
  </si>
  <si>
    <t>Электростимуляция на СМТ на 2 поля</t>
  </si>
  <si>
    <t>Электростимуляция на СМТ на 3 поля</t>
  </si>
  <si>
    <t>Приказ № ___ от __________2014 г.</t>
  </si>
  <si>
    <t xml:space="preserve">                                                                                                      УТВЕРЖДАЮ</t>
  </si>
  <si>
    <t>Медицинский массаж в том числе:</t>
  </si>
  <si>
    <t>1-й курс</t>
  </si>
  <si>
    <t>2-й курс</t>
  </si>
  <si>
    <t>3-й курс</t>
  </si>
  <si>
    <t>Массаж медицинский с постизометрической релаксацией (ПИР)</t>
  </si>
  <si>
    <t>Массаж головы (лобно-височной и затылочно-теменной области), 10 мин.</t>
  </si>
  <si>
    <t>Массаж лица (лобной, окологлазничной, верхне- и нижнечелюстной области), 10 мин.</t>
  </si>
  <si>
    <t>Массаж шеи, 10 мин.</t>
  </si>
  <si>
    <t>Массаж воротниковой зоны (задней поверхности шеи, спины до уровня 4 грудного позвонка, передней поверхности грудной клетки до 2 ребра), 15 мин</t>
  </si>
  <si>
    <t>Массаж верхней конечности, 15 мин.</t>
  </si>
  <si>
    <t>Массаж верхней конечности, надплечья и области лопатки, 20 мин.</t>
  </si>
  <si>
    <t>Массаж плечевого сустава (верхней трети плеча, области плечевого сустава и надплечья одноименной стороны), 10 мин.</t>
  </si>
  <si>
    <t>Массаж локтевого сустава (верхней трети предплечья, области локтевого сустава и нижней трети плеча), 10 мин.</t>
  </si>
  <si>
    <t>Массаж лучезапястного сустава (проксимального отдела кисти, области лучезапястного сустава и предплечья), 10 мин.</t>
  </si>
  <si>
    <t>Массаж кисти и предплечья, 10 мин.</t>
  </si>
  <si>
    <t>Массаж области грудной клетки (области передней поверхности грудной клетки от передних границ надплечий) до реберных дуг и области спины от 7 шейного до 1 поясничного позвонка, 25 мин.</t>
  </si>
  <si>
    <t>Массаж спины (от 7 шейного до 1 поясничного позвонка и от левой до правой средней аксиллярной линии; у детей включая пояснично-крестцовую область), 15 мин.</t>
  </si>
  <si>
    <t>Массаж мышц передней брюшной стенки, 10 мин.</t>
  </si>
  <si>
    <t>Массаж пояснично-крестцовой области (от 1 поясничного позвонка до нижних ягодичных складок), 10 мин.</t>
  </si>
  <si>
    <t>Сегментарный массаж пояснично-крестцовой области, 15 мин.</t>
  </si>
  <si>
    <t>Массаж спины и поясницы (от 7 шейного позвонка до крестца и от левой до правой средней аксиллярной линии), 20 мин.</t>
  </si>
  <si>
    <t>Массаж шейно-грудного отдела позвоночника (области задней поверхности шеи и области спины до 1 поясничного позвонка от левой до правой задней аксиллярной линии), 20 мин.</t>
  </si>
  <si>
    <t>Сегментарный массаж шейно-грудного отдела позвоночника, 20 мин.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</si>
  <si>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линии), 25 мин.</t>
  </si>
  <si>
    <t>Массаж нижней конечности, 15 мин.</t>
  </si>
  <si>
    <t>Массаж нижней конечности и поясницы (области стопы, голени, бедра, ягодичной и пояснично-крестцовой области), 20 мин.</t>
  </si>
  <si>
    <t>Массаж тазобедренного сустава (верхней трети бедра, области тазобедренного сустава и ягодичной области одноименной стороны), 10 мин.</t>
  </si>
  <si>
    <t>Массаж коленного сустава (верхней трети голени, области коленного сустава и нижней трети бедра), 10 мин.</t>
  </si>
  <si>
    <t>Массаж голеностопного сустава (проксимального отдела стопы, области голеностопного сустава и нижней трети голени), 10 мин.</t>
  </si>
  <si>
    <t>Массаж стопы и голени, 10 мин.</t>
  </si>
  <si>
    <t>Внутрисуставная блокада</t>
  </si>
  <si>
    <t>Аппаратная кинезотерапия</t>
  </si>
  <si>
    <t>Искусственный корректор движения многоканальный (ИКДМ) в том числе:</t>
  </si>
  <si>
    <t>Лечебная физкультура второй курс (12 занятий)</t>
  </si>
  <si>
    <t>Лечебная физкультура третий (10 занятий)</t>
  </si>
  <si>
    <t>Лечебная физкультура четвертый курса (курс «Старожилы») (10 занятий)</t>
  </si>
  <si>
    <t>Цена 1 дня
пребывания
руб.</t>
  </si>
  <si>
    <t>Лазеротерапия  (МИЛТА) 10 мин</t>
  </si>
  <si>
    <t>Лазеротерапия  (МИЛТА) 20 мин</t>
  </si>
  <si>
    <t>Лазеротерапия  (МИЛТА) 30 мин</t>
  </si>
  <si>
    <t>Минтруда России</t>
  </si>
  <si>
    <t>Лазеротерапия на аппарате BTL-6000 5мин</t>
  </si>
  <si>
    <t>Лазеротерапия на аппарате BTL-6000 5-10 мин</t>
  </si>
  <si>
    <t>Лазеротерапия на аппарате BTL-6000 10-15 мин</t>
  </si>
  <si>
    <t>Лазеротерапия на аппарате BTL-6000 15-20 мин</t>
  </si>
  <si>
    <t>Лечение цереброваскулярных заболеваний</t>
  </si>
  <si>
    <t>02 февраля 2018 г.</t>
  </si>
  <si>
    <t>на платные услуги, предоставляемые в условиях дневного стационара</t>
  </si>
  <si>
    <t>Приложение 1 к приказу</t>
  </si>
  <si>
    <t>от 02.02.2018 №9</t>
  </si>
  <si>
    <t>Управляющий филиалом "Брянский" филиал</t>
  </si>
  <si>
    <t xml:space="preserve">                                                                                                          ФГУП "Московское ПрОП" Минтруда России</t>
  </si>
  <si>
    <t xml:space="preserve">в ОВЛ "Феникс" филиала "Брянский" ФГУП "Московское ПрОП" </t>
  </si>
  <si>
    <t>Код услуги</t>
  </si>
  <si>
    <t>В 01.023.001</t>
  </si>
  <si>
    <t>В 01.022.001</t>
  </si>
  <si>
    <t>B 01.050.001</t>
  </si>
  <si>
    <t>В 01.024.001</t>
  </si>
  <si>
    <t>А 21.24.001  А21.03.004</t>
  </si>
  <si>
    <t>А 21.01.005</t>
  </si>
  <si>
    <t>А 21.01.002</t>
  </si>
  <si>
    <t>А 21.01.003</t>
  </si>
  <si>
    <t>А 21.01.004</t>
  </si>
  <si>
    <t>А 21.30.005</t>
  </si>
  <si>
    <t>A21.03.002</t>
  </si>
  <si>
    <t>А 21.30.001</t>
  </si>
  <si>
    <t>A 21.03.002</t>
  </si>
  <si>
    <t>А 21.01.008</t>
  </si>
  <si>
    <t>А 21.01.001</t>
  </si>
  <si>
    <t>A 21.12.002</t>
  </si>
  <si>
    <t>A 21.23.001</t>
  </si>
  <si>
    <t>A 14.05.001</t>
  </si>
  <si>
    <t>А 20.03.001</t>
  </si>
  <si>
    <t>A 12.03.001</t>
  </si>
  <si>
    <t>A 12.03.002</t>
  </si>
  <si>
    <t>А 17.24.010</t>
  </si>
  <si>
    <t>А 17.02.002</t>
  </si>
  <si>
    <t>А 17.24.011</t>
  </si>
  <si>
    <t>А 22.30.015</t>
  </si>
  <si>
    <t>Ударно-волновая терапия (УВТ), 1 ед. (1 ед.= 2000 "выстрелов")</t>
  </si>
  <si>
    <t>А 24.01.005.002</t>
  </si>
  <si>
    <t>А 19.03.004.005</t>
  </si>
  <si>
    <t>А 19.23.002.025</t>
  </si>
  <si>
    <t>A19.03.001.022</t>
  </si>
  <si>
    <t>A19.03.002</t>
  </si>
  <si>
    <t>А 19.03.002.001</t>
  </si>
  <si>
    <t>А 19.04.001.010</t>
  </si>
  <si>
    <t>А 21.24.002</t>
  </si>
  <si>
    <t>A19.03.001.017  A19.03.002.018</t>
  </si>
  <si>
    <t>A05.23.007</t>
  </si>
  <si>
    <t>Механотерапия суставов</t>
  </si>
  <si>
    <t>Миофасциопунктура</t>
  </si>
  <si>
    <t>Иглорефлексотерапия</t>
  </si>
  <si>
    <t>Стабилометрия (диагностика)</t>
  </si>
  <si>
    <t>Стабилометрия (лечение)</t>
  </si>
  <si>
    <t>Гальванизация на 1 поле</t>
  </si>
  <si>
    <t>Гальванизация на 2 поля</t>
  </si>
  <si>
    <t>Гальванизация на 3 поля</t>
  </si>
  <si>
    <t>A22.01.005</t>
  </si>
  <si>
    <t>Аппаратное вытяжение позвоночника горизонтальное</t>
  </si>
  <si>
    <t>А 21.24.003</t>
  </si>
  <si>
    <t>А 17.24.002</t>
  </si>
  <si>
    <t>Электростимуляция мышц</t>
  </si>
  <si>
    <t xml:space="preserve">Лекарственный электрофорез </t>
  </si>
  <si>
    <t>Электросон</t>
  </si>
  <si>
    <t>Диадинамотерапия (ДДТ) на 1 поле</t>
  </si>
  <si>
    <t>Диадинамотерапия (ДДТ) на 2 поля</t>
  </si>
  <si>
    <t>Диадинамотерапия (ДДТ) на 3 поля</t>
  </si>
  <si>
    <t>А 17.24.001</t>
  </si>
  <si>
    <t>А 17.24.005</t>
  </si>
  <si>
    <t>А 17.29.002</t>
  </si>
  <si>
    <t>А 17.30.003</t>
  </si>
  <si>
    <t>А 17.24.007</t>
  </si>
  <si>
    <t>А 17.03.005
А 17.24.008</t>
  </si>
  <si>
    <t>Токи надтональной частоты на 1 поле</t>
  </si>
  <si>
    <t>Токи надтональной частоты на 2 поля</t>
  </si>
  <si>
    <t>Токи надтональной частоты на 3 поля</t>
  </si>
  <si>
    <t>Индуктотермия</t>
  </si>
  <si>
    <t>Дарсонвализация местная на 1 поле</t>
  </si>
  <si>
    <t>Дарсонвализация местная на 2 поля</t>
  </si>
  <si>
    <t>Дарсонвализация местная на 3 поля</t>
  </si>
  <si>
    <t>Магнитотерапия низкочастотная на 1 поле</t>
  </si>
  <si>
    <t>Магнитотерапия низкочастотная на 2 поля</t>
  </si>
  <si>
    <t>Магнитотерапия низкочастотная на 3 поля</t>
  </si>
  <si>
    <t>Облучение другими источниками света (Биоптрон) на 1 поле</t>
  </si>
  <si>
    <t>Облучение другими источниками света (Биоптрон) на 2 поля</t>
  </si>
  <si>
    <t>Облучение другими источниками света (Биоптрон) на 3 поля</t>
  </si>
  <si>
    <t>Ультразвуковая терапия на 1 поле</t>
  </si>
  <si>
    <t>Ультразвуковая терапия на 2 поля</t>
  </si>
  <si>
    <t>Ультразвуковая терапия на 3 поля</t>
  </si>
  <si>
    <t xml:space="preserve">Фонофорез </t>
  </si>
  <si>
    <t>Парафиновые и озокеритовые аппликации (1 область)</t>
  </si>
  <si>
    <t>А 17.30.016</t>
  </si>
  <si>
    <t>А 17.24.004</t>
  </si>
  <si>
    <t>А 17.30.017</t>
  </si>
  <si>
    <t>А 17.24.009</t>
  </si>
  <si>
    <t>А 22.04.004</t>
  </si>
  <si>
    <t>А 22.30.005</t>
  </si>
  <si>
    <t>А 22.04.002</t>
  </si>
  <si>
    <t>А 22.24.002.001</t>
  </si>
  <si>
    <t>А 20.03.002
А 20.03.003</t>
  </si>
  <si>
    <t>А 17.30.008</t>
  </si>
  <si>
    <t>A11.12.003</t>
  </si>
  <si>
    <t>A11.02.002</t>
  </si>
  <si>
    <t>A11.04.004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</si>
  <si>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</si>
  <si>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</si>
  <si>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</si>
  <si>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</si>
  <si>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</si>
  <si>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</si>
  <si>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</si>
  <si>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</si>
  <si>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</si>
  <si>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6.11.</t>
  </si>
  <si>
    <t>6.10.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</si>
  <si>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</si>
  <si>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</si>
  <si>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</si>
  <si>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</si>
  <si>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</si>
  <si>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</si>
  <si>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</si>
  <si>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</si>
  <si>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</si>
  <si>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</si>
  <si>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</si>
  <si>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</si>
  <si>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</si>
  <si>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13.1.</t>
  </si>
  <si>
    <t>13.2.</t>
  </si>
  <si>
    <t>13.3.</t>
  </si>
  <si>
    <t>28.1.</t>
  </si>
  <si>
    <t>28.2.</t>
  </si>
  <si>
    <t>28.3.</t>
  </si>
  <si>
    <t>28.4.</t>
  </si>
  <si>
    <t>28.5.</t>
  </si>
  <si>
    <t>28.6.</t>
  </si>
  <si>
    <t>28.7.</t>
  </si>
  <si>
    <t>28.8.</t>
  </si>
  <si>
    <t>28.9.</t>
  </si>
  <si>
    <t>28.10.</t>
  </si>
  <si>
    <t>28.11.</t>
  </si>
  <si>
    <t>28.12.</t>
  </si>
  <si>
    <t>28.13.</t>
  </si>
  <si>
    <t>28.14.</t>
  </si>
  <si>
    <t>28.15.</t>
  </si>
  <si>
    <t>28.16.</t>
  </si>
  <si>
    <t>28.17.</t>
  </si>
  <si>
    <t>28.18.</t>
  </si>
  <si>
    <t>28.19.</t>
  </si>
  <si>
    <t>28.20.</t>
  </si>
  <si>
    <t>28.21.</t>
  </si>
  <si>
    <t>28.22.</t>
  </si>
  <si>
    <t>28.23.</t>
  </si>
  <si>
    <t>28.24.</t>
  </si>
  <si>
    <t>28.25.</t>
  </si>
  <si>
    <t>28.26.</t>
  </si>
  <si>
    <t>28.27.</t>
  </si>
  <si>
    <t>28.28.</t>
  </si>
  <si>
    <t>28.29.</t>
  </si>
  <si>
    <t>28.30.</t>
  </si>
  <si>
    <t>28.31.</t>
  </si>
  <si>
    <t>28.32.</t>
  </si>
  <si>
    <t>28.33.</t>
  </si>
  <si>
    <t>28.34.</t>
  </si>
  <si>
    <t>28.35.</t>
  </si>
  <si>
    <t>28.36.</t>
  </si>
  <si>
    <t>28.37.</t>
  </si>
  <si>
    <t>28.38.</t>
  </si>
  <si>
    <t>28.39.</t>
  </si>
  <si>
    <t>20.40</t>
  </si>
  <si>
    <t>28.41.</t>
  </si>
  <si>
    <t>28.42.</t>
  </si>
  <si>
    <t>28.43.</t>
  </si>
  <si>
    <t>28.44.</t>
  </si>
  <si>
    <t>28.45.</t>
  </si>
  <si>
    <t>28.46.</t>
  </si>
  <si>
    <t>28.47.</t>
  </si>
  <si>
    <t>28.48.</t>
  </si>
  <si>
    <t>28.49.</t>
  </si>
  <si>
    <t>28.50.</t>
  </si>
  <si>
    <t>-</t>
  </si>
  <si>
    <t>код услуги</t>
  </si>
  <si>
    <t>B05.024.001 B05.024.002 B05.024.003</t>
  </si>
  <si>
    <t>Лечение заболеваний и травм позвоночника, спинного мозга, последствий внутричерепной травмы, сотрясения головного мозга</t>
  </si>
  <si>
    <t>B05.023.002 B05.023.002.001</t>
  </si>
  <si>
    <t>Лечение заболеваний нервной системы</t>
  </si>
  <si>
    <t>B05.023.001</t>
  </si>
  <si>
    <t xml:space="preserve"> B05.050.003 B05.050.004 B05.050.005 </t>
  </si>
  <si>
    <t>Лечение заболеваний и травм опорно-двигательного аппарата</t>
  </si>
  <si>
    <t>отделением восстановительного лечения «Феникс»</t>
  </si>
  <si>
    <r>
      <t>Мануальная терапия</t>
    </r>
    <r>
      <rPr>
        <sz val="14"/>
        <rFont val="Times New Roman"/>
        <family val="0"/>
      </rPr>
      <t>, 1 сеанс</t>
    </r>
  </si>
  <si>
    <r>
      <t>инвалидам</t>
    </r>
    <r>
      <rPr>
        <b/>
        <sz val="12"/>
        <rFont val="Times New Roman"/>
        <family val="0"/>
      </rPr>
      <t xml:space="preserve">     III гр. – 10%,     II гр. – 15%,     I гр. – 25%;</t>
    </r>
  </si>
  <si>
    <r>
      <t>детям со сколиотической болезнью</t>
    </r>
    <r>
      <rPr>
        <b/>
        <sz val="12"/>
        <rFont val="Times New Roman"/>
        <family val="0"/>
      </rPr>
      <t xml:space="preserve">  I курс – 500 руб.,   II курс – 600 руб., </t>
    </r>
  </si>
  <si>
    <t>на медицинские услуги, предоставляемые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</si>
</sst>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Times New Roman"/>
      <family val="0"/>
    </font>
    <font>
      <b/>
      <sz val="14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0"/>
    </font>
    <font>
      <sz val="14"/>
      <name val="Times New Roman"/>
      <family val="0"/>
    </font>
    <font>
      <b/>
      <sz val="13"/>
      <name val="Times New Roman"/>
      <family val="0"/>
    </font>
    <font>
      <b/>
      <i/>
      <sz val="12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0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4" fontId="5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9" fillId="0" borderId="5" xfId="0" applyFont="1" applyBorder="1" applyAlignment="1">
      <alignment horizontal="left" indent="4"/>
    </xf>
    <xf numFmtId="0" fontId="9" fillId="0" borderId="5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view="pageBreakPreview" zoomScaleSheetLayoutView="100" workbookViewId="0" topLeftCell="A61">
      <selection activeCell="B11" sqref="B11:D11"/>
    </sheetView>
  </sheetViews>
  <sheetFormatPr defaultColWidth="9.33203125" defaultRowHeight="12.75"/>
  <cols>
    <col min="1" max="1" width="7.66015625" style="0" customWidth="1"/>
    <col min="2" max="2" width="19.16015625" style="0" customWidth="1"/>
    <col min="3" max="3" width="107" style="0" customWidth="1"/>
    <col min="4" max="4" width="23.16015625" style="12" customWidth="1"/>
  </cols>
  <sheetData>
    <row r="1" spans="1:9" ht="12.75" customHeight="1">
      <c r="A1" s="26"/>
      <c r="B1" s="70" t="s">
        <v>44</v>
      </c>
      <c r="C1" s="70"/>
      <c r="D1" s="70"/>
      <c r="E1" s="6"/>
      <c r="F1" s="3"/>
      <c r="G1" s="3"/>
      <c r="H1" s="3"/>
      <c r="I1" s="3"/>
    </row>
    <row r="2" spans="1:9" ht="12.75" customHeight="1">
      <c r="A2" s="27"/>
      <c r="B2" s="71" t="s">
        <v>95</v>
      </c>
      <c r="C2" s="71"/>
      <c r="D2" s="71"/>
      <c r="E2" s="6"/>
      <c r="F2" s="3"/>
      <c r="G2" s="3"/>
      <c r="H2" s="3"/>
      <c r="I2" s="3"/>
    </row>
    <row r="3" spans="1:9" ht="12.75" customHeight="1">
      <c r="A3" s="27"/>
      <c r="B3" s="69" t="s">
        <v>96</v>
      </c>
      <c r="C3" s="69"/>
      <c r="D3" s="69"/>
      <c r="E3" s="6"/>
      <c r="F3" s="3"/>
      <c r="G3" s="3"/>
      <c r="H3" s="3"/>
      <c r="I3" s="3"/>
    </row>
    <row r="4" spans="1:9" ht="12.75" customHeight="1">
      <c r="A4" s="27"/>
      <c r="B4" s="69" t="s">
        <v>20</v>
      </c>
      <c r="C4" s="69"/>
      <c r="D4" s="69"/>
      <c r="E4" s="6"/>
      <c r="F4" s="3"/>
      <c r="G4" s="3"/>
      <c r="H4" s="3"/>
      <c r="I4" s="3"/>
    </row>
    <row r="5" spans="1:9" ht="12.75" customHeight="1" hidden="1">
      <c r="A5" s="27"/>
      <c r="B5" s="69" t="s">
        <v>43</v>
      </c>
      <c r="C5" s="69"/>
      <c r="D5" s="69"/>
      <c r="E5" s="6"/>
      <c r="F5" s="3"/>
      <c r="G5" s="3"/>
      <c r="H5" s="3"/>
      <c r="I5" s="3"/>
    </row>
    <row r="6" spans="1:9" ht="12.75" customHeight="1">
      <c r="A6" s="27"/>
      <c r="B6" s="69" t="s">
        <v>91</v>
      </c>
      <c r="C6" s="69"/>
      <c r="D6" s="69"/>
      <c r="E6" s="6"/>
      <c r="F6" s="3"/>
      <c r="G6" s="3"/>
      <c r="H6" s="3"/>
      <c r="I6" s="3"/>
    </row>
    <row r="7" spans="1:9" ht="15.75">
      <c r="A7" s="27"/>
      <c r="B7" s="27"/>
      <c r="C7" s="9"/>
      <c r="D7" s="28" t="s">
        <v>93</v>
      </c>
      <c r="E7" s="3"/>
      <c r="F7" s="3"/>
      <c r="G7" s="3"/>
      <c r="H7" s="3"/>
      <c r="I7" s="3"/>
    </row>
    <row r="8" spans="1:9" ht="12.75">
      <c r="A8" s="27"/>
      <c r="B8" s="27"/>
      <c r="C8" s="29"/>
      <c r="D8" s="30" t="s">
        <v>94</v>
      </c>
      <c r="E8" s="3"/>
      <c r="F8" s="3"/>
      <c r="G8" s="3"/>
      <c r="H8" s="3"/>
      <c r="I8" s="3"/>
    </row>
    <row r="9" spans="1:9" ht="20.25">
      <c r="A9" s="27"/>
      <c r="B9" s="66" t="s">
        <v>21</v>
      </c>
      <c r="C9" s="66"/>
      <c r="D9" s="66"/>
      <c r="E9" s="3"/>
      <c r="F9" s="3"/>
      <c r="G9" s="3"/>
      <c r="H9" s="3"/>
      <c r="I9" s="3"/>
    </row>
    <row r="10" spans="1:9" ht="18.75">
      <c r="A10" s="31"/>
      <c r="B10" s="67" t="s">
        <v>280</v>
      </c>
      <c r="C10" s="67"/>
      <c r="D10" s="67"/>
      <c r="E10" s="3"/>
      <c r="F10" s="3"/>
      <c r="G10" s="3"/>
      <c r="H10" s="3"/>
      <c r="I10" s="3"/>
    </row>
    <row r="11" spans="1:9" ht="18.75">
      <c r="A11" s="32"/>
      <c r="B11" s="67" t="s">
        <v>276</v>
      </c>
      <c r="C11" s="67"/>
      <c r="D11" s="67"/>
      <c r="E11" s="3"/>
      <c r="F11" s="3"/>
      <c r="G11" s="3"/>
      <c r="H11" s="3"/>
      <c r="I11" s="3"/>
    </row>
    <row r="12" spans="1:9" ht="47.25">
      <c r="A12" s="33" t="s">
        <v>22</v>
      </c>
      <c r="B12" s="33" t="s">
        <v>98</v>
      </c>
      <c r="C12" s="34" t="s">
        <v>23</v>
      </c>
      <c r="D12" s="33" t="s">
        <v>30</v>
      </c>
      <c r="E12" s="4"/>
      <c r="F12" s="4"/>
      <c r="G12" s="4"/>
      <c r="H12" s="4"/>
      <c r="I12" s="4"/>
    </row>
    <row r="13" spans="1:9" ht="18.75">
      <c r="A13" s="34">
        <v>1</v>
      </c>
      <c r="B13" s="35" t="s">
        <v>99</v>
      </c>
      <c r="C13" s="36" t="s">
        <v>0</v>
      </c>
      <c r="D13" s="37">
        <f>550*1.14+3</f>
        <v>630</v>
      </c>
      <c r="E13" s="3"/>
      <c r="F13" s="3"/>
      <c r="G13" s="3"/>
      <c r="H13" s="3"/>
      <c r="I13" s="3"/>
    </row>
    <row r="14" spans="1:9" ht="18.75">
      <c r="A14" s="34">
        <v>2</v>
      </c>
      <c r="B14" s="35" t="s">
        <v>100</v>
      </c>
      <c r="C14" s="36" t="s">
        <v>1</v>
      </c>
      <c r="D14" s="37">
        <f>620*1.15-3</f>
        <v>710</v>
      </c>
      <c r="E14" s="3"/>
      <c r="F14" s="3"/>
      <c r="G14" s="3"/>
      <c r="H14" s="3"/>
      <c r="I14" s="3"/>
    </row>
    <row r="15" spans="1:9" ht="18.75">
      <c r="A15" s="34">
        <v>3</v>
      </c>
      <c r="B15" s="35" t="s">
        <v>101</v>
      </c>
      <c r="C15" s="36" t="s">
        <v>2</v>
      </c>
      <c r="D15" s="37">
        <f>550*1.14+3</f>
        <v>630</v>
      </c>
      <c r="E15" s="3"/>
      <c r="F15" s="3"/>
      <c r="G15" s="3"/>
      <c r="H15" s="3"/>
      <c r="I15" s="3"/>
    </row>
    <row r="16" spans="1:9" ht="18.75">
      <c r="A16" s="34">
        <v>4</v>
      </c>
      <c r="B16" s="35" t="s">
        <v>102</v>
      </c>
      <c r="C16" s="36" t="s">
        <v>3</v>
      </c>
      <c r="D16" s="37">
        <f>550*1.14+3</f>
        <v>630</v>
      </c>
      <c r="E16" s="3"/>
      <c r="F16" s="3"/>
      <c r="G16" s="3"/>
      <c r="H16" s="3"/>
      <c r="I16" s="3"/>
    </row>
    <row r="17" spans="1:9" ht="31.5">
      <c r="A17" s="34">
        <v>5</v>
      </c>
      <c r="B17" s="38" t="s">
        <v>103</v>
      </c>
      <c r="C17" s="36" t="s">
        <v>277</v>
      </c>
      <c r="D17" s="37">
        <f>600*1.15</f>
        <v>690</v>
      </c>
      <c r="E17" s="3"/>
      <c r="F17" s="3"/>
      <c r="G17" s="3"/>
      <c r="H17" s="3"/>
      <c r="I17" s="3"/>
    </row>
    <row r="18" spans="1:9" ht="18.75">
      <c r="A18" s="34">
        <v>6</v>
      </c>
      <c r="B18" s="34"/>
      <c r="C18" s="39" t="s">
        <v>45</v>
      </c>
      <c r="D18" s="37"/>
      <c r="E18" s="3"/>
      <c r="F18" s="3"/>
      <c r="G18" s="3"/>
      <c r="H18" s="3"/>
      <c r="I18" s="3"/>
    </row>
    <row r="19" spans="1:9" ht="18.75">
      <c r="A19" s="40" t="s">
        <v>190</v>
      </c>
      <c r="B19" s="35" t="s">
        <v>104</v>
      </c>
      <c r="C19" s="41" t="s">
        <v>50</v>
      </c>
      <c r="D19" s="37">
        <f>200*1.14+2</f>
        <v>229.99999999999997</v>
      </c>
      <c r="E19" s="3"/>
      <c r="F19" s="3"/>
      <c r="G19" s="3"/>
      <c r="H19" s="3"/>
      <c r="I19" s="3"/>
    </row>
    <row r="20" spans="1:9" ht="33">
      <c r="A20" s="42" t="s">
        <v>191</v>
      </c>
      <c r="B20" s="35" t="s">
        <v>105</v>
      </c>
      <c r="C20" s="41" t="s">
        <v>51</v>
      </c>
      <c r="D20" s="37">
        <f>200*1.14+2</f>
        <v>229.99999999999997</v>
      </c>
      <c r="E20" s="3"/>
      <c r="F20" s="3"/>
      <c r="G20" s="3"/>
      <c r="H20" s="3"/>
      <c r="I20" s="3"/>
    </row>
    <row r="21" spans="1:9" ht="18.75">
      <c r="A21" s="42" t="s">
        <v>192</v>
      </c>
      <c r="B21" s="35" t="s">
        <v>106</v>
      </c>
      <c r="C21" s="41" t="s">
        <v>52</v>
      </c>
      <c r="D21" s="37">
        <f>200*1.14+2</f>
        <v>229.99999999999997</v>
      </c>
      <c r="E21" s="3"/>
      <c r="F21" s="3"/>
      <c r="G21" s="3"/>
      <c r="H21" s="3"/>
      <c r="I21" s="3"/>
    </row>
    <row r="22" spans="1:9" ht="33">
      <c r="A22" s="42" t="s">
        <v>193</v>
      </c>
      <c r="B22" s="35" t="s">
        <v>106</v>
      </c>
      <c r="C22" s="41" t="s">
        <v>53</v>
      </c>
      <c r="D22" s="37">
        <f>300*1.14-2</f>
        <v>339.99999999999994</v>
      </c>
      <c r="E22" s="3"/>
      <c r="F22" s="3"/>
      <c r="G22" s="3"/>
      <c r="H22" s="3"/>
      <c r="I22" s="3"/>
    </row>
    <row r="23" spans="1:9" ht="18.75">
      <c r="A23" s="42" t="s">
        <v>194</v>
      </c>
      <c r="B23" s="35" t="s">
        <v>107</v>
      </c>
      <c r="C23" s="41" t="s">
        <v>54</v>
      </c>
      <c r="D23" s="37">
        <f>300*1.14-2</f>
        <v>339.99999999999994</v>
      </c>
      <c r="E23" s="3"/>
      <c r="F23" s="3"/>
      <c r="G23" s="3"/>
      <c r="H23" s="3"/>
      <c r="I23" s="3"/>
    </row>
    <row r="24" spans="1:9" ht="18.75">
      <c r="A24" s="42" t="s">
        <v>195</v>
      </c>
      <c r="B24" s="35" t="s">
        <v>107</v>
      </c>
      <c r="C24" s="41" t="s">
        <v>55</v>
      </c>
      <c r="D24" s="37">
        <f>400*1.14+4</f>
        <v>459.99999999999994</v>
      </c>
      <c r="E24" s="3"/>
      <c r="F24" s="3"/>
      <c r="G24" s="3"/>
      <c r="H24" s="3"/>
      <c r="I24" s="3"/>
    </row>
    <row r="25" spans="1:9" ht="33">
      <c r="A25" s="42" t="s">
        <v>196</v>
      </c>
      <c r="B25" s="35" t="s">
        <v>107</v>
      </c>
      <c r="C25" s="41" t="s">
        <v>56</v>
      </c>
      <c r="D25" s="37">
        <f>200*1.14+2</f>
        <v>229.99999999999997</v>
      </c>
      <c r="E25" s="3"/>
      <c r="F25" s="3"/>
      <c r="G25" s="3"/>
      <c r="H25" s="3"/>
      <c r="I25" s="3"/>
    </row>
    <row r="26" spans="1:9" ht="33">
      <c r="A26" s="42" t="s">
        <v>197</v>
      </c>
      <c r="B26" s="35" t="s">
        <v>107</v>
      </c>
      <c r="C26" s="41" t="s">
        <v>57</v>
      </c>
      <c r="D26" s="37">
        <f>200*1.14+2</f>
        <v>229.99999999999997</v>
      </c>
      <c r="E26" s="3"/>
      <c r="F26" s="3"/>
      <c r="G26" s="3"/>
      <c r="H26" s="3"/>
      <c r="I26" s="3"/>
    </row>
    <row r="27" spans="1:9" ht="33">
      <c r="A27" s="42" t="s">
        <v>198</v>
      </c>
      <c r="B27" s="35" t="s">
        <v>107</v>
      </c>
      <c r="C27" s="41" t="s">
        <v>58</v>
      </c>
      <c r="D27" s="37">
        <f>200*1.14+2</f>
        <v>229.99999999999997</v>
      </c>
      <c r="E27" s="3"/>
      <c r="F27" s="3"/>
      <c r="G27" s="3"/>
      <c r="H27" s="3"/>
      <c r="I27" s="3"/>
    </row>
    <row r="28" spans="1:9" ht="18.75">
      <c r="A28" s="43" t="s">
        <v>200</v>
      </c>
      <c r="B28" s="35" t="s">
        <v>107</v>
      </c>
      <c r="C28" s="41" t="s">
        <v>59</v>
      </c>
      <c r="D28" s="37">
        <f>200*1.14+2</f>
        <v>229.99999999999997</v>
      </c>
      <c r="E28" s="3"/>
      <c r="F28" s="3"/>
      <c r="G28" s="3"/>
      <c r="H28" s="3"/>
      <c r="I28" s="3"/>
    </row>
    <row r="29" spans="1:9" ht="49.5">
      <c r="A29" s="42" t="s">
        <v>199</v>
      </c>
      <c r="B29" s="35" t="s">
        <v>108</v>
      </c>
      <c r="C29" s="41" t="s">
        <v>60</v>
      </c>
      <c r="D29" s="37">
        <f>400*1.14+4</f>
        <v>459.99999999999994</v>
      </c>
      <c r="E29" s="3"/>
      <c r="F29" s="3"/>
      <c r="G29" s="3"/>
      <c r="H29" s="3"/>
      <c r="I29" s="3"/>
    </row>
    <row r="30" spans="1:9" ht="49.5">
      <c r="A30" s="42" t="s">
        <v>201</v>
      </c>
      <c r="B30" s="35" t="s">
        <v>109</v>
      </c>
      <c r="C30" s="41" t="s">
        <v>61</v>
      </c>
      <c r="D30" s="37">
        <f>300*1.14-2</f>
        <v>339.99999999999994</v>
      </c>
      <c r="E30" s="3"/>
      <c r="F30" s="3"/>
      <c r="G30" s="3"/>
      <c r="H30" s="3"/>
      <c r="I30" s="3"/>
    </row>
    <row r="31" spans="1:9" ht="18.75">
      <c r="A31" s="42" t="s">
        <v>202</v>
      </c>
      <c r="B31" s="35" t="s">
        <v>110</v>
      </c>
      <c r="C31" s="41" t="s">
        <v>62</v>
      </c>
      <c r="D31" s="37">
        <f>200*1.14+2</f>
        <v>229.99999999999997</v>
      </c>
      <c r="E31" s="3"/>
      <c r="F31" s="3"/>
      <c r="G31" s="3"/>
      <c r="H31" s="3"/>
      <c r="I31" s="3"/>
    </row>
    <row r="32" spans="1:9" ht="33">
      <c r="A32" s="42" t="s">
        <v>202</v>
      </c>
      <c r="B32" s="35" t="s">
        <v>111</v>
      </c>
      <c r="C32" s="41" t="s">
        <v>63</v>
      </c>
      <c r="D32" s="37">
        <f>200*1.14+2</f>
        <v>229.99999999999997</v>
      </c>
      <c r="E32" s="3"/>
      <c r="F32" s="3"/>
      <c r="G32" s="3"/>
      <c r="H32" s="3"/>
      <c r="I32" s="3"/>
    </row>
    <row r="33" spans="1:9" ht="18.75">
      <c r="A33" s="44" t="s">
        <v>203</v>
      </c>
      <c r="B33" s="35" t="s">
        <v>111</v>
      </c>
      <c r="C33" s="45" t="s">
        <v>64</v>
      </c>
      <c r="D33" s="37">
        <f>300*1.14-2</f>
        <v>339.99999999999994</v>
      </c>
      <c r="E33" s="3"/>
      <c r="F33" s="3"/>
      <c r="G33" s="3"/>
      <c r="H33" s="3"/>
      <c r="I33" s="3"/>
    </row>
    <row r="34" spans="1:9" ht="33">
      <c r="A34" s="46" t="s">
        <v>204</v>
      </c>
      <c r="B34" s="35" t="s">
        <v>111</v>
      </c>
      <c r="C34" s="47" t="s">
        <v>65</v>
      </c>
      <c r="D34" s="48">
        <f>400*1.14+4</f>
        <v>459.99999999999994</v>
      </c>
      <c r="E34" s="3"/>
      <c r="F34" s="3"/>
      <c r="G34" s="3"/>
      <c r="H34" s="3"/>
      <c r="I34" s="3"/>
    </row>
    <row r="35" spans="1:9" ht="49.5">
      <c r="A35" s="44" t="s">
        <v>205</v>
      </c>
      <c r="B35" s="35" t="s">
        <v>111</v>
      </c>
      <c r="C35" s="45" t="s">
        <v>66</v>
      </c>
      <c r="D35" s="37">
        <f>400*1.14+4</f>
        <v>459.99999999999994</v>
      </c>
      <c r="E35" s="3"/>
      <c r="F35" s="3"/>
      <c r="G35" s="3"/>
      <c r="H35" s="3"/>
      <c r="I35" s="3"/>
    </row>
    <row r="36" spans="1:9" ht="18.75">
      <c r="A36" s="46" t="s">
        <v>206</v>
      </c>
      <c r="B36" s="35" t="s">
        <v>111</v>
      </c>
      <c r="C36" s="47" t="s">
        <v>67</v>
      </c>
      <c r="D36" s="37">
        <f>400*1.14+4</f>
        <v>459.99999999999994</v>
      </c>
      <c r="E36" s="3"/>
      <c r="F36" s="3"/>
      <c r="G36" s="3"/>
      <c r="H36" s="3"/>
      <c r="I36" s="3"/>
    </row>
    <row r="37" spans="1:9" ht="49.5">
      <c r="A37" s="42" t="s">
        <v>206</v>
      </c>
      <c r="B37" s="35" t="s">
        <v>111</v>
      </c>
      <c r="C37" s="41" t="s">
        <v>68</v>
      </c>
      <c r="D37" s="37">
        <f>400*1.14+4</f>
        <v>459.99999999999994</v>
      </c>
      <c r="E37" s="3"/>
      <c r="F37" s="3"/>
      <c r="G37" s="3"/>
      <c r="H37" s="3"/>
      <c r="I37" s="3"/>
    </row>
    <row r="38" spans="1:9" ht="18.75">
      <c r="A38" s="42" t="s">
        <v>207</v>
      </c>
      <c r="B38" s="35" t="s">
        <v>112</v>
      </c>
      <c r="C38" s="41" t="s">
        <v>69</v>
      </c>
      <c r="D38" s="37">
        <f>300*1.14-2</f>
        <v>339.99999999999994</v>
      </c>
      <c r="E38" s="3"/>
      <c r="F38" s="3"/>
      <c r="G38" s="3"/>
      <c r="H38" s="3"/>
      <c r="I38" s="3"/>
    </row>
    <row r="39" spans="1:9" ht="33">
      <c r="A39" s="49" t="s">
        <v>208</v>
      </c>
      <c r="B39" s="35" t="s">
        <v>112</v>
      </c>
      <c r="C39" s="41" t="s">
        <v>70</v>
      </c>
      <c r="D39" s="37">
        <f>400*1.14+4</f>
        <v>459.99999999999994</v>
      </c>
      <c r="E39" s="3"/>
      <c r="F39" s="3"/>
      <c r="G39" s="3"/>
      <c r="H39" s="3"/>
      <c r="I39" s="3"/>
    </row>
    <row r="40" spans="1:9" ht="33">
      <c r="A40" s="40" t="s">
        <v>209</v>
      </c>
      <c r="B40" s="35" t="s">
        <v>112</v>
      </c>
      <c r="C40" s="41" t="s">
        <v>71</v>
      </c>
      <c r="D40" s="37">
        <f>200*1.14+2</f>
        <v>229.99999999999997</v>
      </c>
      <c r="E40" s="3"/>
      <c r="F40" s="3"/>
      <c r="G40" s="3"/>
      <c r="H40" s="3"/>
      <c r="I40" s="3"/>
    </row>
    <row r="41" spans="1:9" ht="33">
      <c r="A41" s="42" t="s">
        <v>210</v>
      </c>
      <c r="B41" s="35" t="s">
        <v>112</v>
      </c>
      <c r="C41" s="41" t="s">
        <v>72</v>
      </c>
      <c r="D41" s="37">
        <f>200*1.14+2</f>
        <v>229.99999999999997</v>
      </c>
      <c r="E41" s="3"/>
      <c r="F41" s="3"/>
      <c r="G41" s="3"/>
      <c r="H41" s="3"/>
      <c r="I41" s="3"/>
    </row>
    <row r="42" spans="1:9" ht="33">
      <c r="A42" s="42" t="s">
        <v>211</v>
      </c>
      <c r="B42" s="35" t="s">
        <v>112</v>
      </c>
      <c r="C42" s="41" t="s">
        <v>73</v>
      </c>
      <c r="D42" s="37">
        <f>200*1.14+2</f>
        <v>229.99999999999997</v>
      </c>
      <c r="E42" s="3"/>
      <c r="F42" s="3"/>
      <c r="G42" s="3"/>
      <c r="H42" s="3"/>
      <c r="I42" s="3"/>
    </row>
    <row r="43" spans="1:9" ht="18.75">
      <c r="A43" s="49" t="s">
        <v>212</v>
      </c>
      <c r="B43" s="35" t="s">
        <v>112</v>
      </c>
      <c r="C43" s="41" t="s">
        <v>74</v>
      </c>
      <c r="D43" s="37">
        <f>200*1.14+2</f>
        <v>229.99999999999997</v>
      </c>
      <c r="E43" s="3"/>
      <c r="F43" s="3"/>
      <c r="G43" s="3"/>
      <c r="H43" s="3"/>
      <c r="I43" s="3"/>
    </row>
    <row r="44" spans="1:9" ht="18.75">
      <c r="A44" s="49" t="s">
        <v>213</v>
      </c>
      <c r="B44" s="35" t="s">
        <v>113</v>
      </c>
      <c r="C44" s="41" t="s">
        <v>49</v>
      </c>
      <c r="D44" s="37">
        <f>450*1.14-3</f>
        <v>510</v>
      </c>
      <c r="E44" s="3"/>
      <c r="F44" s="3"/>
      <c r="G44" s="3"/>
      <c r="H44" s="3"/>
      <c r="I44" s="3"/>
    </row>
    <row r="45" spans="1:9" ht="18.75">
      <c r="A45" s="50">
        <v>7</v>
      </c>
      <c r="B45" s="35" t="s">
        <v>114</v>
      </c>
      <c r="C45" s="36" t="s">
        <v>24</v>
      </c>
      <c r="D45" s="37">
        <f>150*1.14-1</f>
        <v>169.99999999999997</v>
      </c>
      <c r="E45" s="3"/>
      <c r="F45" s="3"/>
      <c r="G45" s="3"/>
      <c r="H45" s="3"/>
      <c r="I45" s="3"/>
    </row>
    <row r="46" spans="1:9" ht="18.75">
      <c r="A46" s="34">
        <v>8</v>
      </c>
      <c r="B46" s="35" t="s">
        <v>114</v>
      </c>
      <c r="C46" s="36" t="s">
        <v>25</v>
      </c>
      <c r="D46" s="37">
        <f>170*1.14+1.2</f>
        <v>194.99999999999997</v>
      </c>
      <c r="E46" s="3"/>
      <c r="F46" s="3"/>
      <c r="G46" s="3"/>
      <c r="H46" s="3"/>
      <c r="I46" s="3"/>
    </row>
    <row r="47" spans="1:9" ht="18.75">
      <c r="A47" s="34">
        <v>9</v>
      </c>
      <c r="B47" s="35" t="s">
        <v>115</v>
      </c>
      <c r="C47" s="36" t="s">
        <v>4</v>
      </c>
      <c r="D47" s="37">
        <f>90*1.14+2.4</f>
        <v>105</v>
      </c>
      <c r="E47" s="3"/>
      <c r="F47" s="3"/>
      <c r="G47" s="3"/>
      <c r="H47" s="3"/>
      <c r="I47" s="3"/>
    </row>
    <row r="48" spans="1:9" ht="18.75">
      <c r="A48" s="34">
        <v>10</v>
      </c>
      <c r="B48" s="35" t="s">
        <v>116</v>
      </c>
      <c r="C48" s="36" t="s">
        <v>5</v>
      </c>
      <c r="D48" s="37">
        <f>200</f>
        <v>200</v>
      </c>
      <c r="E48" s="3"/>
      <c r="F48" s="3"/>
      <c r="G48" s="3"/>
      <c r="H48" s="3"/>
      <c r="I48" s="3"/>
    </row>
    <row r="49" spans="1:9" ht="18.75">
      <c r="A49" s="34">
        <v>11</v>
      </c>
      <c r="B49" s="35" t="s">
        <v>117</v>
      </c>
      <c r="C49" s="36" t="s">
        <v>6</v>
      </c>
      <c r="D49" s="37">
        <f>200*1.14+2</f>
        <v>229.99999999999997</v>
      </c>
      <c r="E49" s="3"/>
      <c r="F49" s="3"/>
      <c r="G49" s="3"/>
      <c r="H49" s="3"/>
      <c r="I49" s="3"/>
    </row>
    <row r="50" spans="1:9" ht="37.5">
      <c r="A50" s="34">
        <v>12</v>
      </c>
      <c r="B50" s="35" t="s">
        <v>118</v>
      </c>
      <c r="C50" s="36" t="s">
        <v>7</v>
      </c>
      <c r="D50" s="37">
        <f>250*1.14</f>
        <v>285</v>
      </c>
      <c r="E50" s="3"/>
      <c r="F50" s="3"/>
      <c r="G50" s="3"/>
      <c r="H50" s="3"/>
      <c r="I50" s="3"/>
    </row>
    <row r="51" spans="1:9" ht="37.5">
      <c r="A51" s="51">
        <v>13</v>
      </c>
      <c r="B51" s="35" t="s">
        <v>120</v>
      </c>
      <c r="C51" s="36" t="s">
        <v>77</v>
      </c>
      <c r="D51" s="37"/>
      <c r="E51" s="3"/>
      <c r="F51" s="3"/>
      <c r="G51" s="3"/>
      <c r="H51" s="3"/>
      <c r="I51" s="3"/>
    </row>
    <row r="52" spans="1:9" ht="18.75">
      <c r="A52" s="51" t="s">
        <v>214</v>
      </c>
      <c r="B52" s="35" t="s">
        <v>120</v>
      </c>
      <c r="C52" s="52" t="s">
        <v>46</v>
      </c>
      <c r="D52" s="37">
        <f>300*1.14-2</f>
        <v>339.99999999999994</v>
      </c>
      <c r="E52" s="3"/>
      <c r="F52" s="3"/>
      <c r="G52" s="3"/>
      <c r="H52" s="3"/>
      <c r="I52" s="3"/>
    </row>
    <row r="53" spans="1:9" ht="18.75">
      <c r="A53" s="53" t="s">
        <v>215</v>
      </c>
      <c r="B53" s="35" t="s">
        <v>120</v>
      </c>
      <c r="C53" s="52" t="s">
        <v>47</v>
      </c>
      <c r="D53" s="37">
        <f>250*1.14</f>
        <v>285</v>
      </c>
      <c r="E53" s="3"/>
      <c r="F53" s="3"/>
      <c r="G53" s="3"/>
      <c r="H53" s="3"/>
      <c r="I53" s="3"/>
    </row>
    <row r="54" spans="1:9" ht="18.75">
      <c r="A54" s="50" t="s">
        <v>216</v>
      </c>
      <c r="B54" s="35" t="s">
        <v>120</v>
      </c>
      <c r="C54" s="52" t="s">
        <v>48</v>
      </c>
      <c r="D54" s="37">
        <f>200*1.14+2</f>
        <v>229.99999999999997</v>
      </c>
      <c r="E54" s="3"/>
      <c r="F54" s="3"/>
      <c r="G54" s="3"/>
      <c r="H54" s="3"/>
      <c r="I54" s="3"/>
    </row>
    <row r="55" spans="1:9" ht="18.75">
      <c r="A55" s="50">
        <v>14</v>
      </c>
      <c r="B55" s="35" t="s">
        <v>120</v>
      </c>
      <c r="C55" s="36" t="s">
        <v>8</v>
      </c>
      <c r="D55" s="37">
        <f>400*1.14+4</f>
        <v>459.99999999999994</v>
      </c>
      <c r="E55" s="3"/>
      <c r="F55" s="3"/>
      <c r="G55" s="3"/>
      <c r="H55" s="3"/>
      <c r="I55" s="3"/>
    </row>
    <row r="56" spans="1:9" ht="37.5">
      <c r="A56" s="34">
        <v>15</v>
      </c>
      <c r="B56" s="35" t="s">
        <v>121</v>
      </c>
      <c r="C56" s="36" t="s">
        <v>9</v>
      </c>
      <c r="D56" s="37">
        <f>500*1.14</f>
        <v>570</v>
      </c>
      <c r="E56" s="3"/>
      <c r="F56" s="3"/>
      <c r="G56" s="3"/>
      <c r="H56" s="3"/>
      <c r="I56" s="3"/>
    </row>
    <row r="57" spans="1:9" ht="37.5">
      <c r="A57" s="50">
        <v>16</v>
      </c>
      <c r="B57" s="35" t="s">
        <v>122</v>
      </c>
      <c r="C57" s="36" t="s">
        <v>10</v>
      </c>
      <c r="D57" s="37">
        <f>300*1.14-2</f>
        <v>339.99999999999994</v>
      </c>
      <c r="E57" s="3"/>
      <c r="F57" s="3"/>
      <c r="G57" s="3"/>
      <c r="H57" s="3"/>
      <c r="I57" s="3"/>
    </row>
    <row r="58" spans="1:9" ht="18.75">
      <c r="A58" s="34">
        <v>17</v>
      </c>
      <c r="B58" s="35" t="s">
        <v>123</v>
      </c>
      <c r="C58" s="36" t="s">
        <v>124</v>
      </c>
      <c r="D58" s="37">
        <f>300*1.14-2</f>
        <v>339.99999999999994</v>
      </c>
      <c r="E58" s="3"/>
      <c r="F58" s="3"/>
      <c r="G58" s="3"/>
      <c r="H58" s="3"/>
      <c r="I58" s="3"/>
    </row>
    <row r="59" spans="1:9" ht="18.75">
      <c r="A59" s="50">
        <v>18</v>
      </c>
      <c r="B59" s="35" t="s">
        <v>125</v>
      </c>
      <c r="C59" s="36" t="s">
        <v>39</v>
      </c>
      <c r="D59" s="37">
        <f>120*1.14+3.2</f>
        <v>139.99999999999997</v>
      </c>
      <c r="E59" s="3"/>
      <c r="F59" s="3"/>
      <c r="G59" s="3"/>
      <c r="H59" s="3"/>
      <c r="I59" s="3"/>
    </row>
    <row r="60" spans="1:9" ht="37.5">
      <c r="A60" s="50">
        <v>19</v>
      </c>
      <c r="B60" s="35" t="s">
        <v>119</v>
      </c>
      <c r="C60" s="36" t="s">
        <v>11</v>
      </c>
      <c r="D60" s="37">
        <f>250*1.14</f>
        <v>285</v>
      </c>
      <c r="E60" s="3"/>
      <c r="F60" s="3"/>
      <c r="G60" s="3"/>
      <c r="H60" s="3"/>
      <c r="I60" s="3"/>
    </row>
    <row r="61" spans="1:9" ht="18.75">
      <c r="A61" s="34">
        <v>20</v>
      </c>
      <c r="B61" s="35" t="s">
        <v>126</v>
      </c>
      <c r="C61" s="36" t="s">
        <v>12</v>
      </c>
      <c r="D61" s="37">
        <f>150*1.14-1</f>
        <v>169.99999999999997</v>
      </c>
      <c r="E61" s="3"/>
      <c r="F61" s="3"/>
      <c r="G61" s="3"/>
      <c r="H61" s="3"/>
      <c r="I61" s="3"/>
    </row>
    <row r="62" spans="1:9" ht="18.75">
      <c r="A62" s="50">
        <v>21</v>
      </c>
      <c r="B62" s="35" t="s">
        <v>127</v>
      </c>
      <c r="C62" s="36" t="s">
        <v>26</v>
      </c>
      <c r="D62" s="37">
        <f>4320*1.14+0.2</f>
        <v>4924.999999999999</v>
      </c>
      <c r="E62" s="3"/>
      <c r="F62" s="3"/>
      <c r="G62" s="3"/>
      <c r="H62" s="3"/>
      <c r="I62" s="3"/>
    </row>
    <row r="63" spans="1:9" ht="18.75">
      <c r="A63" s="34">
        <v>22</v>
      </c>
      <c r="B63" s="35" t="s">
        <v>127</v>
      </c>
      <c r="C63" s="36" t="s">
        <v>78</v>
      </c>
      <c r="D63" s="37">
        <f>3708*1.14-2.12</f>
        <v>4225</v>
      </c>
      <c r="E63" s="3"/>
      <c r="F63" s="3"/>
      <c r="G63" s="3"/>
      <c r="H63" s="3"/>
      <c r="I63" s="3"/>
    </row>
    <row r="64" spans="1:9" ht="18.75">
      <c r="A64" s="50">
        <v>23</v>
      </c>
      <c r="B64" s="35" t="s">
        <v>127</v>
      </c>
      <c r="C64" s="36" t="s">
        <v>79</v>
      </c>
      <c r="D64" s="37">
        <f>3000*1.14+130</f>
        <v>3549.9999999999995</v>
      </c>
      <c r="E64" s="3"/>
      <c r="F64" s="3"/>
      <c r="G64" s="3"/>
      <c r="H64" s="3"/>
      <c r="I64" s="3"/>
    </row>
    <row r="65" spans="1:9" ht="37.5">
      <c r="A65" s="34">
        <v>24</v>
      </c>
      <c r="B65" s="35" t="s">
        <v>127</v>
      </c>
      <c r="C65" s="36" t="s">
        <v>80</v>
      </c>
      <c r="D65" s="37">
        <f>2508*1.14+0.88+90</f>
        <v>2950</v>
      </c>
      <c r="E65" s="3"/>
      <c r="F65" s="3"/>
      <c r="G65" s="3"/>
      <c r="H65" s="3"/>
      <c r="I65" s="3"/>
    </row>
    <row r="66" spans="1:9" ht="18.75">
      <c r="A66" s="34">
        <v>25</v>
      </c>
      <c r="B66" s="35" t="s">
        <v>128</v>
      </c>
      <c r="C66" s="36" t="s">
        <v>27</v>
      </c>
      <c r="D66" s="37">
        <f>300*1.14-2</f>
        <v>339.99999999999994</v>
      </c>
      <c r="E66" s="3"/>
      <c r="F66" s="3"/>
      <c r="G66" s="3"/>
      <c r="H66" s="3"/>
      <c r="I66" s="3"/>
    </row>
    <row r="67" spans="1:9" ht="18.75">
      <c r="A67" s="34">
        <v>26</v>
      </c>
      <c r="B67" s="35" t="s">
        <v>129</v>
      </c>
      <c r="C67" s="36" t="s">
        <v>28</v>
      </c>
      <c r="D67" s="37">
        <f>300*1.14-2</f>
        <v>339.99999999999994</v>
      </c>
      <c r="E67" s="3"/>
      <c r="F67" s="3"/>
      <c r="G67" s="3"/>
      <c r="H67" s="3"/>
      <c r="I67" s="3"/>
    </row>
    <row r="68" spans="1:9" ht="18.75">
      <c r="A68" s="50">
        <v>27</v>
      </c>
      <c r="B68" s="35" t="s">
        <v>130</v>
      </c>
      <c r="C68" s="36" t="s">
        <v>29</v>
      </c>
      <c r="D68" s="37">
        <f>750*1.14-55</f>
        <v>799.9999999999999</v>
      </c>
      <c r="E68" s="3"/>
      <c r="F68" s="3"/>
      <c r="G68" s="3"/>
      <c r="H68" s="3"/>
      <c r="I68" s="3"/>
    </row>
    <row r="69" spans="1:9" ht="18.75">
      <c r="A69" s="34">
        <v>28</v>
      </c>
      <c r="B69" s="34"/>
      <c r="C69" s="39" t="s">
        <v>13</v>
      </c>
      <c r="D69" s="37"/>
      <c r="E69" s="3"/>
      <c r="F69" s="3"/>
      <c r="G69" s="3"/>
      <c r="H69" s="3"/>
      <c r="I69" s="3"/>
    </row>
    <row r="70" spans="1:9" ht="18.75">
      <c r="A70" s="54" t="s">
        <v>217</v>
      </c>
      <c r="B70" s="35" t="s">
        <v>131</v>
      </c>
      <c r="C70" s="36" t="s">
        <v>135</v>
      </c>
      <c r="D70" s="37">
        <f>200*1.14+2</f>
        <v>229.99999999999997</v>
      </c>
      <c r="E70" s="3"/>
      <c r="F70" s="3"/>
      <c r="G70" s="3"/>
      <c r="H70" s="3"/>
      <c r="I70" s="3"/>
    </row>
    <row r="71" spans="1:9" ht="18.75">
      <c r="A71" s="54" t="s">
        <v>218</v>
      </c>
      <c r="B71" s="35" t="s">
        <v>132</v>
      </c>
      <c r="C71" s="36" t="s">
        <v>136</v>
      </c>
      <c r="D71" s="37">
        <f>245</f>
        <v>245</v>
      </c>
      <c r="E71" s="3"/>
      <c r="F71" s="3"/>
      <c r="G71" s="3"/>
      <c r="H71" s="3"/>
      <c r="I71" s="3"/>
    </row>
    <row r="72" spans="1:9" ht="18.75">
      <c r="A72" s="54" t="s">
        <v>219</v>
      </c>
      <c r="B72" s="35" t="s">
        <v>132</v>
      </c>
      <c r="C72" s="36" t="s">
        <v>137</v>
      </c>
      <c r="D72" s="37">
        <f>300*1.14+3</f>
        <v>344.99999999999994</v>
      </c>
      <c r="E72" s="3"/>
      <c r="F72" s="3"/>
      <c r="G72" s="3"/>
      <c r="H72" s="3"/>
      <c r="I72" s="3"/>
    </row>
    <row r="73" spans="1:9" ht="31.5">
      <c r="A73" s="54" t="s">
        <v>220</v>
      </c>
      <c r="B73" s="38" t="s">
        <v>133</v>
      </c>
      <c r="C73" s="36" t="s">
        <v>76</v>
      </c>
      <c r="D73" s="37">
        <f>170*1.14+1.2</f>
        <v>194.99999999999997</v>
      </c>
      <c r="E73" s="3"/>
      <c r="F73" s="3"/>
      <c r="G73" s="3"/>
      <c r="H73" s="3"/>
      <c r="I73" s="3"/>
    </row>
    <row r="74" spans="1:9" ht="18.75">
      <c r="A74" s="54" t="s">
        <v>221</v>
      </c>
      <c r="B74" s="35" t="s">
        <v>134</v>
      </c>
      <c r="C74" s="36" t="s">
        <v>138</v>
      </c>
      <c r="D74" s="37">
        <f>180*1.14-0.2</f>
        <v>205</v>
      </c>
      <c r="E74" s="3"/>
      <c r="F74" s="3"/>
      <c r="G74" s="3"/>
      <c r="H74" s="3"/>
      <c r="I74" s="3"/>
    </row>
    <row r="75" spans="1:9" ht="18.75">
      <c r="A75" s="54" t="s">
        <v>222</v>
      </c>
      <c r="B75" s="35" t="s">
        <v>134</v>
      </c>
      <c r="C75" s="36" t="s">
        <v>139</v>
      </c>
      <c r="D75" s="37">
        <f>250*1.14</f>
        <v>285</v>
      </c>
      <c r="E75" s="3"/>
      <c r="F75" s="3"/>
      <c r="G75" s="3"/>
      <c r="H75" s="3"/>
      <c r="I75" s="3"/>
    </row>
    <row r="76" spans="1:9" ht="18.75">
      <c r="A76" s="54" t="s">
        <v>223</v>
      </c>
      <c r="B76" s="35" t="s">
        <v>143</v>
      </c>
      <c r="C76" s="36" t="s">
        <v>86</v>
      </c>
      <c r="D76" s="37">
        <v>150</v>
      </c>
      <c r="E76" s="3"/>
      <c r="F76" s="3"/>
      <c r="G76" s="3"/>
      <c r="H76" s="3"/>
      <c r="I76" s="3"/>
    </row>
    <row r="77" spans="1:9" ht="18.75">
      <c r="A77" s="54" t="s">
        <v>224</v>
      </c>
      <c r="B77" s="35" t="s">
        <v>143</v>
      </c>
      <c r="C77" s="36" t="s">
        <v>87</v>
      </c>
      <c r="D77" s="37">
        <v>300</v>
      </c>
      <c r="E77" s="3"/>
      <c r="F77" s="3"/>
      <c r="G77" s="3"/>
      <c r="H77" s="3"/>
      <c r="I77" s="3"/>
    </row>
    <row r="78" spans="1:9" ht="18.75">
      <c r="A78" s="54" t="s">
        <v>225</v>
      </c>
      <c r="B78" s="35" t="s">
        <v>143</v>
      </c>
      <c r="C78" s="36" t="s">
        <v>88</v>
      </c>
      <c r="D78" s="37">
        <v>450</v>
      </c>
      <c r="E78" s="3"/>
      <c r="F78" s="3"/>
      <c r="G78" s="3"/>
      <c r="H78" s="3"/>
      <c r="I78" s="3"/>
    </row>
    <row r="79" spans="1:9" ht="18.75">
      <c r="A79" s="54" t="s">
        <v>226</v>
      </c>
      <c r="B79" s="35" t="s">
        <v>143</v>
      </c>
      <c r="C79" s="36" t="s">
        <v>89</v>
      </c>
      <c r="D79" s="37">
        <v>600</v>
      </c>
      <c r="E79" s="3"/>
      <c r="F79" s="3"/>
      <c r="G79" s="3"/>
      <c r="H79" s="3"/>
      <c r="I79" s="3"/>
    </row>
    <row r="80" spans="1:9" ht="18.75">
      <c r="A80" s="54" t="s">
        <v>227</v>
      </c>
      <c r="B80" s="35" t="s">
        <v>143</v>
      </c>
      <c r="C80" s="36" t="s">
        <v>84</v>
      </c>
      <c r="D80" s="37">
        <v>360</v>
      </c>
      <c r="E80" s="3"/>
      <c r="F80" s="3"/>
      <c r="G80" s="3"/>
      <c r="H80" s="3"/>
      <c r="I80" s="3"/>
    </row>
    <row r="81" spans="1:9" ht="18.75">
      <c r="A81" s="54" t="s">
        <v>228</v>
      </c>
      <c r="B81" s="35" t="s">
        <v>143</v>
      </c>
      <c r="C81" s="36" t="s">
        <v>83</v>
      </c>
      <c r="D81" s="37">
        <v>240</v>
      </c>
      <c r="E81" s="3"/>
      <c r="F81" s="3"/>
      <c r="G81" s="3"/>
      <c r="H81" s="3"/>
      <c r="I81" s="3"/>
    </row>
    <row r="82" spans="1:9" ht="18.75">
      <c r="A82" s="54" t="s">
        <v>229</v>
      </c>
      <c r="B82" s="35" t="s">
        <v>143</v>
      </c>
      <c r="C82" s="36" t="s">
        <v>82</v>
      </c>
      <c r="D82" s="37">
        <v>120</v>
      </c>
      <c r="E82" s="3"/>
      <c r="F82" s="3"/>
      <c r="G82" s="3"/>
      <c r="H82" s="3"/>
      <c r="I82" s="3"/>
    </row>
    <row r="83" spans="1:9" ht="18.75">
      <c r="A83" s="54" t="s">
        <v>230</v>
      </c>
      <c r="B83" s="35" t="s">
        <v>145</v>
      </c>
      <c r="C83" s="36" t="s">
        <v>144</v>
      </c>
      <c r="D83" s="37">
        <f>170*1.14+1.2</f>
        <v>194.99999999999997</v>
      </c>
      <c r="E83" s="3"/>
      <c r="F83" s="3"/>
      <c r="G83" s="3"/>
      <c r="H83" s="3"/>
      <c r="I83" s="3"/>
    </row>
    <row r="84" spans="1:9" ht="18.75">
      <c r="A84" s="54" t="s">
        <v>231</v>
      </c>
      <c r="B84" s="35" t="s">
        <v>146</v>
      </c>
      <c r="C84" s="36" t="s">
        <v>140</v>
      </c>
      <c r="D84" s="37">
        <f>100*1.14+1</f>
        <v>114.99999999999999</v>
      </c>
      <c r="E84" s="3"/>
      <c r="F84" s="3"/>
      <c r="G84" s="3"/>
      <c r="H84" s="3"/>
      <c r="I84" s="3"/>
    </row>
    <row r="85" spans="1:9" ht="18.75">
      <c r="A85" s="54" t="s">
        <v>232</v>
      </c>
      <c r="B85" s="35" t="s">
        <v>146</v>
      </c>
      <c r="C85" s="52" t="s">
        <v>141</v>
      </c>
      <c r="D85" s="37">
        <f>150*1.14-1</f>
        <v>169.99999999999997</v>
      </c>
      <c r="E85" s="3"/>
      <c r="F85" s="3"/>
      <c r="G85" s="3"/>
      <c r="H85" s="3"/>
      <c r="I85" s="3"/>
    </row>
    <row r="86" spans="1:9" ht="18.75">
      <c r="A86" s="54" t="s">
        <v>233</v>
      </c>
      <c r="B86" s="35" t="s">
        <v>146</v>
      </c>
      <c r="C86" s="52" t="s">
        <v>142</v>
      </c>
      <c r="D86" s="37">
        <f>180*1.14-0.2</f>
        <v>205</v>
      </c>
      <c r="E86" s="3"/>
      <c r="F86" s="3"/>
      <c r="G86" s="3"/>
      <c r="H86" s="3"/>
      <c r="I86" s="3"/>
    </row>
    <row r="87" spans="1:9" ht="18.75">
      <c r="A87" s="54" t="s">
        <v>234</v>
      </c>
      <c r="B87" s="35" t="s">
        <v>153</v>
      </c>
      <c r="C87" s="52" t="s">
        <v>147</v>
      </c>
      <c r="D87" s="37">
        <f>100*1.14+1</f>
        <v>114.99999999999999</v>
      </c>
      <c r="E87" s="3"/>
      <c r="F87" s="3"/>
      <c r="G87" s="3"/>
      <c r="H87" s="3"/>
      <c r="I87" s="3"/>
    </row>
    <row r="88" spans="1:9" ht="18.75">
      <c r="A88" s="54" t="s">
        <v>235</v>
      </c>
      <c r="B88" s="35" t="s">
        <v>154</v>
      </c>
      <c r="C88" s="52" t="s">
        <v>148</v>
      </c>
      <c r="D88" s="37">
        <f>110*1.14-0.4</f>
        <v>124.99999999999999</v>
      </c>
      <c r="E88" s="3"/>
      <c r="F88" s="3"/>
      <c r="G88" s="3"/>
      <c r="H88" s="3"/>
      <c r="I88" s="3"/>
    </row>
    <row r="89" spans="1:9" ht="18.75">
      <c r="A89" s="54" t="s">
        <v>236</v>
      </c>
      <c r="B89" s="35" t="s">
        <v>155</v>
      </c>
      <c r="C89" s="52" t="s">
        <v>149</v>
      </c>
      <c r="D89" s="37">
        <f>170*1.14+1.2</f>
        <v>194.99999999999997</v>
      </c>
      <c r="E89" s="3"/>
      <c r="F89" s="3"/>
      <c r="G89" s="3"/>
      <c r="H89" s="3"/>
      <c r="I89" s="3"/>
    </row>
    <row r="90" spans="1:9" ht="18.75">
      <c r="A90" s="54" t="s">
        <v>237</v>
      </c>
      <c r="B90" s="35" t="s">
        <v>156</v>
      </c>
      <c r="C90" s="52" t="s">
        <v>150</v>
      </c>
      <c r="D90" s="37">
        <f>100*1.14+1</f>
        <v>114.99999999999999</v>
      </c>
      <c r="E90" s="3"/>
      <c r="F90" s="3"/>
      <c r="G90" s="3"/>
      <c r="H90" s="3"/>
      <c r="I90" s="3"/>
    </row>
    <row r="91" spans="1:9" ht="18.75">
      <c r="A91" s="54" t="s">
        <v>238</v>
      </c>
      <c r="B91" s="35" t="s">
        <v>156</v>
      </c>
      <c r="C91" s="52" t="s">
        <v>151</v>
      </c>
      <c r="D91" s="37">
        <f>150*1.14-1</f>
        <v>169.99999999999997</v>
      </c>
      <c r="E91" s="3"/>
      <c r="F91" s="3"/>
      <c r="G91" s="3"/>
      <c r="H91" s="3"/>
      <c r="I91" s="3"/>
    </row>
    <row r="92" spans="1:9" ht="18.75">
      <c r="A92" s="54" t="s">
        <v>239</v>
      </c>
      <c r="B92" s="35" t="s">
        <v>156</v>
      </c>
      <c r="C92" s="52" t="s">
        <v>152</v>
      </c>
      <c r="D92" s="37">
        <f>180*1.14-0.2</f>
        <v>205</v>
      </c>
      <c r="E92" s="3"/>
      <c r="F92" s="3"/>
      <c r="G92" s="3"/>
      <c r="H92" s="3"/>
      <c r="I92" s="3"/>
    </row>
    <row r="93" spans="1:9" ht="18.75">
      <c r="A93" s="54" t="s">
        <v>240</v>
      </c>
      <c r="B93" s="35" t="s">
        <v>157</v>
      </c>
      <c r="C93" s="52" t="s">
        <v>33</v>
      </c>
      <c r="D93" s="37">
        <f>100*1.14+1</f>
        <v>114.99999999999999</v>
      </c>
      <c r="E93" s="3"/>
      <c r="F93" s="3"/>
      <c r="G93" s="3"/>
      <c r="H93" s="3"/>
      <c r="I93" s="3"/>
    </row>
    <row r="94" spans="1:9" ht="18.75">
      <c r="A94" s="54" t="s">
        <v>241</v>
      </c>
      <c r="B94" s="35" t="s">
        <v>157</v>
      </c>
      <c r="C94" s="52" t="s">
        <v>34</v>
      </c>
      <c r="D94" s="37">
        <f>150*1.14-1</f>
        <v>169.99999999999997</v>
      </c>
      <c r="E94" s="3"/>
      <c r="F94" s="3"/>
      <c r="G94" s="3"/>
      <c r="H94" s="3"/>
      <c r="I94" s="3"/>
    </row>
    <row r="95" spans="1:9" ht="18.75">
      <c r="A95" s="54" t="s">
        <v>242</v>
      </c>
      <c r="B95" s="35" t="s">
        <v>157</v>
      </c>
      <c r="C95" s="52" t="s">
        <v>35</v>
      </c>
      <c r="D95" s="37">
        <f>180*1.14-0.2</f>
        <v>205</v>
      </c>
      <c r="E95" s="3"/>
      <c r="F95" s="3"/>
      <c r="G95" s="3"/>
      <c r="H95" s="3"/>
      <c r="I95" s="3"/>
    </row>
    <row r="96" spans="1:9" ht="18.75">
      <c r="A96" s="54" t="s">
        <v>243</v>
      </c>
      <c r="B96" s="35" t="s">
        <v>157</v>
      </c>
      <c r="C96" s="52" t="s">
        <v>40</v>
      </c>
      <c r="D96" s="37">
        <f>100*1.14+1</f>
        <v>114.99999999999999</v>
      </c>
      <c r="E96" s="3"/>
      <c r="F96" s="3"/>
      <c r="G96" s="3"/>
      <c r="H96" s="3"/>
      <c r="I96" s="3"/>
    </row>
    <row r="97" spans="1:9" ht="18.75">
      <c r="A97" s="54" t="s">
        <v>244</v>
      </c>
      <c r="B97" s="35" t="s">
        <v>157</v>
      </c>
      <c r="C97" s="52" t="s">
        <v>41</v>
      </c>
      <c r="D97" s="37">
        <f>150*1.14-1</f>
        <v>169.99999999999997</v>
      </c>
      <c r="E97" s="3"/>
      <c r="F97" s="3"/>
      <c r="G97" s="3"/>
      <c r="H97" s="3"/>
      <c r="I97" s="3"/>
    </row>
    <row r="98" spans="1:9" ht="18.75">
      <c r="A98" s="54" t="s">
        <v>245</v>
      </c>
      <c r="B98" s="35" t="s">
        <v>157</v>
      </c>
      <c r="C98" s="52" t="s">
        <v>42</v>
      </c>
      <c r="D98" s="37">
        <f>180*1.14-0.2</f>
        <v>205</v>
      </c>
      <c r="E98" s="3"/>
      <c r="F98" s="3"/>
      <c r="G98" s="3"/>
      <c r="H98" s="3"/>
      <c r="I98" s="3"/>
    </row>
    <row r="99" spans="1:9" ht="31.5">
      <c r="A99" s="54" t="s">
        <v>246</v>
      </c>
      <c r="B99" s="38" t="s">
        <v>158</v>
      </c>
      <c r="C99" s="52" t="s">
        <v>159</v>
      </c>
      <c r="D99" s="37">
        <f>100*1.14+1</f>
        <v>114.99999999999999</v>
      </c>
      <c r="E99" s="3"/>
      <c r="F99" s="3"/>
      <c r="G99" s="3"/>
      <c r="H99" s="3"/>
      <c r="I99" s="3"/>
    </row>
    <row r="100" spans="1:9" ht="31.5">
      <c r="A100" s="54" t="s">
        <v>247</v>
      </c>
      <c r="B100" s="38" t="s">
        <v>158</v>
      </c>
      <c r="C100" s="36" t="s">
        <v>160</v>
      </c>
      <c r="D100" s="37">
        <f>150*1.14-1</f>
        <v>169.99999999999997</v>
      </c>
      <c r="E100" s="3"/>
      <c r="F100" s="3"/>
      <c r="G100" s="3"/>
      <c r="H100" s="3"/>
      <c r="I100" s="3"/>
    </row>
    <row r="101" spans="1:9" ht="31.5">
      <c r="A101" s="54" t="s">
        <v>248</v>
      </c>
      <c r="B101" s="38" t="s">
        <v>158</v>
      </c>
      <c r="C101" s="36" t="s">
        <v>161</v>
      </c>
      <c r="D101" s="37">
        <f>180*1.14-0.2</f>
        <v>205</v>
      </c>
      <c r="E101" s="3"/>
      <c r="F101" s="3"/>
      <c r="G101" s="3"/>
      <c r="H101" s="3"/>
      <c r="I101" s="3"/>
    </row>
    <row r="102" spans="1:9" ht="18.75">
      <c r="A102" s="54" t="s">
        <v>249</v>
      </c>
      <c r="B102" s="35" t="s">
        <v>177</v>
      </c>
      <c r="C102" s="52" t="s">
        <v>162</v>
      </c>
      <c r="D102" s="37">
        <f>100*1.14+1</f>
        <v>114.99999999999999</v>
      </c>
      <c r="E102" s="3"/>
      <c r="F102" s="3"/>
      <c r="G102" s="3"/>
      <c r="H102" s="3"/>
      <c r="I102" s="3"/>
    </row>
    <row r="103" spans="1:9" ht="18.75">
      <c r="A103" s="54" t="s">
        <v>250</v>
      </c>
      <c r="B103" s="35" t="s">
        <v>178</v>
      </c>
      <c r="C103" s="52" t="s">
        <v>163</v>
      </c>
      <c r="D103" s="37">
        <f>100*1.14+1</f>
        <v>114.99999999999999</v>
      </c>
      <c r="E103" s="3"/>
      <c r="F103" s="3"/>
      <c r="G103" s="3"/>
      <c r="H103" s="3"/>
      <c r="I103" s="3"/>
    </row>
    <row r="104" spans="1:9" ht="18.75">
      <c r="A104" s="54" t="s">
        <v>251</v>
      </c>
      <c r="B104" s="35" t="s">
        <v>178</v>
      </c>
      <c r="C104" s="52" t="s">
        <v>164</v>
      </c>
      <c r="D104" s="37">
        <f>150*1.14-1</f>
        <v>169.99999999999997</v>
      </c>
      <c r="E104" s="3"/>
      <c r="F104" s="3"/>
      <c r="G104" s="3"/>
      <c r="H104" s="3"/>
      <c r="I104" s="3"/>
    </row>
    <row r="105" spans="1:9" ht="18.75">
      <c r="A105" s="54" t="s">
        <v>252</v>
      </c>
      <c r="B105" s="35" t="s">
        <v>178</v>
      </c>
      <c r="C105" s="52" t="s">
        <v>165</v>
      </c>
      <c r="D105" s="37">
        <f>180*1.14-0.2</f>
        <v>205</v>
      </c>
      <c r="E105" s="3"/>
      <c r="F105" s="3"/>
      <c r="G105" s="3"/>
      <c r="H105" s="3"/>
      <c r="I105" s="3"/>
    </row>
    <row r="106" spans="1:9" ht="18.75">
      <c r="A106" s="54" t="s">
        <v>253</v>
      </c>
      <c r="B106" s="35" t="s">
        <v>179</v>
      </c>
      <c r="C106" s="52" t="s">
        <v>36</v>
      </c>
      <c r="D106" s="37">
        <f>90*1.14+2.4</f>
        <v>105</v>
      </c>
      <c r="E106" s="3"/>
      <c r="F106" s="3"/>
      <c r="G106" s="3"/>
      <c r="H106" s="3"/>
      <c r="I106" s="3"/>
    </row>
    <row r="107" spans="1:9" ht="18.75">
      <c r="A107" s="54" t="s">
        <v>254</v>
      </c>
      <c r="B107" s="35" t="s">
        <v>180</v>
      </c>
      <c r="C107" s="52" t="s">
        <v>166</v>
      </c>
      <c r="D107" s="37">
        <f>100*1.14+1</f>
        <v>114.99999999999999</v>
      </c>
      <c r="E107" s="3"/>
      <c r="F107" s="3"/>
      <c r="G107" s="3"/>
      <c r="H107" s="3"/>
      <c r="I107" s="3"/>
    </row>
    <row r="108" spans="1:9" ht="18.75">
      <c r="A108" s="54" t="s">
        <v>255</v>
      </c>
      <c r="B108" s="35" t="s">
        <v>180</v>
      </c>
      <c r="C108" s="52" t="s">
        <v>167</v>
      </c>
      <c r="D108" s="37">
        <f>150*1.14-1</f>
        <v>169.99999999999997</v>
      </c>
      <c r="E108" s="3"/>
      <c r="F108" s="3"/>
      <c r="G108" s="3"/>
      <c r="H108" s="3"/>
      <c r="I108" s="3"/>
    </row>
    <row r="109" spans="1:9" ht="18.75">
      <c r="A109" s="54" t="s">
        <v>256</v>
      </c>
      <c r="B109" s="35" t="s">
        <v>180</v>
      </c>
      <c r="C109" s="52" t="s">
        <v>168</v>
      </c>
      <c r="D109" s="37">
        <f>180*1.14-0.2</f>
        <v>205</v>
      </c>
      <c r="E109" s="3"/>
      <c r="F109" s="3"/>
      <c r="G109" s="3"/>
      <c r="H109" s="3"/>
      <c r="I109" s="3"/>
    </row>
    <row r="110" spans="1:9" ht="18.75">
      <c r="A110" s="54" t="s">
        <v>257</v>
      </c>
      <c r="B110" s="35" t="s">
        <v>181</v>
      </c>
      <c r="C110" s="52" t="s">
        <v>37</v>
      </c>
      <c r="D110" s="37">
        <f>50*1.14+3</f>
        <v>59.99999999999999</v>
      </c>
      <c r="E110" s="3"/>
      <c r="F110" s="3"/>
      <c r="G110" s="3"/>
      <c r="H110" s="3"/>
      <c r="I110" s="3"/>
    </row>
    <row r="111" spans="1:9" ht="18.75">
      <c r="A111" s="54" t="s">
        <v>258</v>
      </c>
      <c r="B111" s="35" t="s">
        <v>182</v>
      </c>
      <c r="C111" s="52" t="s">
        <v>169</v>
      </c>
      <c r="D111" s="37">
        <f>100*1.14+1</f>
        <v>114.99999999999999</v>
      </c>
      <c r="E111" s="3"/>
      <c r="F111" s="3"/>
      <c r="G111" s="3"/>
      <c r="H111" s="3"/>
      <c r="I111" s="3"/>
    </row>
    <row r="112" spans="1:9" ht="18.75">
      <c r="A112" s="54" t="s">
        <v>259</v>
      </c>
      <c r="B112" s="35" t="s">
        <v>182</v>
      </c>
      <c r="C112" s="52" t="s">
        <v>170</v>
      </c>
      <c r="D112" s="37">
        <f>130*1.14+1.8</f>
        <v>150</v>
      </c>
      <c r="E112" s="3"/>
      <c r="F112" s="3"/>
      <c r="G112" s="3"/>
      <c r="H112" s="3"/>
      <c r="I112" s="3"/>
    </row>
    <row r="113" spans="1:9" ht="18.75">
      <c r="A113" s="54" t="s">
        <v>260</v>
      </c>
      <c r="B113" s="35" t="s">
        <v>182</v>
      </c>
      <c r="C113" s="52" t="s">
        <v>171</v>
      </c>
      <c r="D113" s="37">
        <f>140*1.14+0.4</f>
        <v>160</v>
      </c>
      <c r="E113" s="3"/>
      <c r="F113" s="3"/>
      <c r="G113" s="3"/>
      <c r="H113" s="3"/>
      <c r="I113" s="3"/>
    </row>
    <row r="114" spans="1:9" ht="18.75">
      <c r="A114" s="54" t="s">
        <v>261</v>
      </c>
      <c r="B114" s="35" t="s">
        <v>183</v>
      </c>
      <c r="C114" s="52" t="s">
        <v>172</v>
      </c>
      <c r="D114" s="37">
        <f>100*1.14+1</f>
        <v>114.99999999999999</v>
      </c>
      <c r="E114" s="3"/>
      <c r="F114" s="3"/>
      <c r="G114" s="3"/>
      <c r="H114" s="3"/>
      <c r="I114" s="3"/>
    </row>
    <row r="115" spans="1:9" ht="18.75">
      <c r="A115" s="54" t="s">
        <v>262</v>
      </c>
      <c r="B115" s="35" t="s">
        <v>183</v>
      </c>
      <c r="C115" s="52" t="s">
        <v>173</v>
      </c>
      <c r="D115" s="37">
        <f>150*1.14-1</f>
        <v>169.99999999999997</v>
      </c>
      <c r="E115" s="3"/>
      <c r="F115" s="3"/>
      <c r="G115" s="3"/>
      <c r="H115" s="3"/>
      <c r="I115" s="3"/>
    </row>
    <row r="116" spans="1:9" ht="18.75">
      <c r="A116" s="54" t="s">
        <v>263</v>
      </c>
      <c r="B116" s="35" t="s">
        <v>183</v>
      </c>
      <c r="C116" s="52" t="s">
        <v>174</v>
      </c>
      <c r="D116" s="37">
        <f>180*1.14-0.2</f>
        <v>205</v>
      </c>
      <c r="E116" s="3"/>
      <c r="F116" s="3"/>
      <c r="G116" s="3"/>
      <c r="H116" s="3"/>
      <c r="I116" s="3"/>
    </row>
    <row r="117" spans="1:9" ht="18.75">
      <c r="A117" s="54" t="s">
        <v>264</v>
      </c>
      <c r="B117" s="35" t="s">
        <v>184</v>
      </c>
      <c r="C117" s="52" t="s">
        <v>175</v>
      </c>
      <c r="D117" s="37">
        <f>110*1.14-0.4</f>
        <v>124.99999999999999</v>
      </c>
      <c r="E117" s="3"/>
      <c r="F117" s="3"/>
      <c r="G117" s="3"/>
      <c r="H117" s="3"/>
      <c r="I117" s="3"/>
    </row>
    <row r="118" spans="1:9" ht="31.5">
      <c r="A118" s="54" t="s">
        <v>265</v>
      </c>
      <c r="B118" s="38" t="s">
        <v>185</v>
      </c>
      <c r="C118" s="52" t="s">
        <v>176</v>
      </c>
      <c r="D118" s="37">
        <f>150*1.14-1</f>
        <v>169.99999999999997</v>
      </c>
      <c r="E118" s="3"/>
      <c r="F118" s="3"/>
      <c r="G118" s="3"/>
      <c r="H118" s="3"/>
      <c r="I118" s="3"/>
    </row>
    <row r="119" spans="1:9" ht="18.75">
      <c r="A119" s="54" t="s">
        <v>266</v>
      </c>
      <c r="B119" s="35" t="s">
        <v>186</v>
      </c>
      <c r="C119" s="52" t="s">
        <v>38</v>
      </c>
      <c r="D119" s="37">
        <f>130*1.14+1.8</f>
        <v>150</v>
      </c>
      <c r="E119" s="3"/>
      <c r="F119" s="3"/>
      <c r="G119" s="3"/>
      <c r="H119" s="3"/>
      <c r="I119" s="3"/>
    </row>
    <row r="120" spans="1:9" ht="37.5">
      <c r="A120" s="50">
        <v>29</v>
      </c>
      <c r="B120" s="35" t="s">
        <v>187</v>
      </c>
      <c r="C120" s="36" t="s">
        <v>14</v>
      </c>
      <c r="D120" s="37">
        <f>200*1.14+2</f>
        <v>229.99999999999997</v>
      </c>
      <c r="E120" s="3"/>
      <c r="F120" s="3"/>
      <c r="G120" s="3"/>
      <c r="H120" s="3"/>
      <c r="I120" s="3"/>
    </row>
    <row r="121" spans="1:9" ht="18.75">
      <c r="A121" s="34">
        <v>30</v>
      </c>
      <c r="B121" s="35" t="s">
        <v>187</v>
      </c>
      <c r="C121" s="36" t="s">
        <v>15</v>
      </c>
      <c r="D121" s="37">
        <f>100*1.14+1</f>
        <v>114.99999999999999</v>
      </c>
      <c r="E121" s="3"/>
      <c r="F121" s="3"/>
      <c r="G121" s="3"/>
      <c r="H121" s="3"/>
      <c r="I121" s="3"/>
    </row>
    <row r="122" spans="1:9" ht="18.75">
      <c r="A122" s="50">
        <v>31</v>
      </c>
      <c r="B122" s="35" t="s">
        <v>188</v>
      </c>
      <c r="C122" s="36" t="s">
        <v>16</v>
      </c>
      <c r="D122" s="37">
        <f>50*1.14+3</f>
        <v>59.99999999999999</v>
      </c>
      <c r="E122" s="3"/>
      <c r="F122" s="3"/>
      <c r="G122" s="3"/>
      <c r="H122" s="3"/>
      <c r="I122" s="3"/>
    </row>
    <row r="123" spans="1:9" ht="18.75">
      <c r="A123" s="34">
        <v>32</v>
      </c>
      <c r="B123" s="35" t="s">
        <v>189</v>
      </c>
      <c r="C123" s="36" t="s">
        <v>75</v>
      </c>
      <c r="D123" s="37">
        <f>650*1.14-1</f>
        <v>739.9999999999999</v>
      </c>
      <c r="E123" s="3"/>
      <c r="F123" s="3"/>
      <c r="G123" s="3"/>
      <c r="H123" s="3"/>
      <c r="I123" s="3"/>
    </row>
    <row r="124" spans="1:9" ht="18.75">
      <c r="A124" s="50">
        <v>33</v>
      </c>
      <c r="B124" s="35" t="s">
        <v>188</v>
      </c>
      <c r="C124" s="36" t="s">
        <v>17</v>
      </c>
      <c r="D124" s="37">
        <f>380*1.14+1.8</f>
        <v>435</v>
      </c>
      <c r="E124" s="3"/>
      <c r="F124" s="3"/>
      <c r="G124" s="3"/>
      <c r="H124" s="3"/>
      <c r="I124" s="3"/>
    </row>
    <row r="125" spans="1:9" ht="18.75">
      <c r="A125" s="55"/>
      <c r="B125" s="56" t="s">
        <v>18</v>
      </c>
      <c r="C125" s="57"/>
      <c r="D125" s="58"/>
      <c r="E125" s="3"/>
      <c r="F125" s="3"/>
      <c r="G125" s="3"/>
      <c r="H125" s="3"/>
      <c r="I125" s="3"/>
    </row>
    <row r="126" spans="1:9" ht="15.75">
      <c r="A126" s="59"/>
      <c r="B126" s="60" t="s">
        <v>267</v>
      </c>
      <c r="C126" s="61" t="s">
        <v>278</v>
      </c>
      <c r="D126" s="62"/>
      <c r="E126" s="3"/>
      <c r="F126" s="3"/>
      <c r="G126" s="3"/>
      <c r="H126" s="3"/>
      <c r="I126" s="3"/>
    </row>
    <row r="127" spans="1:9" ht="15.75">
      <c r="A127" s="59"/>
      <c r="B127" s="60" t="s">
        <v>267</v>
      </c>
      <c r="C127" s="61" t="s">
        <v>279</v>
      </c>
      <c r="D127" s="62"/>
      <c r="E127" s="3"/>
      <c r="F127" s="3"/>
      <c r="G127" s="3"/>
      <c r="H127" s="3"/>
      <c r="I127" s="3"/>
    </row>
    <row r="128" spans="1:9" ht="15.75">
      <c r="A128" s="63"/>
      <c r="B128" s="64"/>
      <c r="C128" s="61" t="s">
        <v>31</v>
      </c>
      <c r="D128" s="62"/>
      <c r="E128" s="3"/>
      <c r="F128" s="3"/>
      <c r="G128" s="3"/>
      <c r="H128" s="3"/>
      <c r="I128" s="3"/>
    </row>
    <row r="129" spans="1:9" ht="12.75">
      <c r="A129" s="17"/>
      <c r="B129" s="17"/>
      <c r="C129" s="8"/>
      <c r="D129" s="18"/>
      <c r="E129" s="3"/>
      <c r="F129" s="3"/>
      <c r="G129" s="3"/>
      <c r="H129" s="3"/>
      <c r="I129" s="3"/>
    </row>
    <row r="130" spans="1:9" ht="15.75">
      <c r="A130" s="19"/>
      <c r="B130" s="19" t="s">
        <v>19</v>
      </c>
      <c r="C130" s="8"/>
      <c r="D130" s="18"/>
      <c r="E130" s="3"/>
      <c r="F130" s="3"/>
      <c r="G130" s="3"/>
      <c r="H130" s="3"/>
      <c r="I130" s="3"/>
    </row>
    <row r="131" spans="1:9" ht="15.75">
      <c r="A131" s="17"/>
      <c r="B131" s="68" t="s">
        <v>32</v>
      </c>
      <c r="C131" s="68"/>
      <c r="D131" s="18"/>
      <c r="E131" s="3"/>
      <c r="F131" s="3"/>
      <c r="G131" s="3"/>
      <c r="H131" s="3"/>
      <c r="I131" s="3"/>
    </row>
    <row r="132" spans="1:9" ht="15.75">
      <c r="A132" s="5"/>
      <c r="B132" s="5"/>
      <c r="C132" s="3"/>
      <c r="D132" s="11"/>
      <c r="E132" s="3"/>
      <c r="F132" s="3"/>
      <c r="G132" s="3"/>
      <c r="H132" s="3"/>
      <c r="I132" s="3"/>
    </row>
    <row r="133" spans="4:9" ht="12.75">
      <c r="D133" s="11"/>
      <c r="E133" s="3"/>
      <c r="F133" s="3"/>
      <c r="G133" s="3"/>
      <c r="H133" s="3"/>
      <c r="I133" s="3"/>
    </row>
    <row r="134" spans="4:9" ht="15.75">
      <c r="D134" s="65"/>
      <c r="E134" s="65"/>
      <c r="F134" s="3"/>
      <c r="G134" s="3"/>
      <c r="I134" s="3"/>
    </row>
    <row r="135" ht="15.75">
      <c r="C135" s="2"/>
    </row>
  </sheetData>
  <mergeCells count="11">
    <mergeCell ref="B5:D5"/>
    <mergeCell ref="B6:D6"/>
    <mergeCell ref="B1:D1"/>
    <mergeCell ref="B2:D2"/>
    <mergeCell ref="B3:D3"/>
    <mergeCell ref="B4:D4"/>
    <mergeCell ref="D134:E134"/>
    <mergeCell ref="B9:D9"/>
    <mergeCell ref="B10:D10"/>
    <mergeCell ref="B11:D11"/>
    <mergeCell ref="B131:C131"/>
  </mergeCells>
  <printOptions/>
  <pageMargins left="0.62" right="0.16" top="0.25" bottom="0.28" header="0.5" footer="0.5"/>
  <pageSetup horizontalDpi="600" verticalDpi="600" orientation="portrait" paperSize="9" scale="67" r:id="rId1"/>
  <rowBreaks count="3" manualBreakCount="3">
    <brk id="49" max="3" man="1"/>
    <brk id="101" max="3" man="1"/>
    <brk id="1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I130"/>
  <sheetViews>
    <sheetView view="pageBreakPreview" zoomScaleSheetLayoutView="100" workbookViewId="0" topLeftCell="A4">
      <selection activeCell="C32" sqref="C32"/>
    </sheetView>
  </sheetViews>
  <sheetFormatPr defaultColWidth="9.33203125" defaultRowHeight="12.75"/>
  <cols>
    <col min="1" max="1" width="6.83203125" style="9" customWidth="1"/>
    <col min="2" max="2" width="22.16015625" style="9" customWidth="1"/>
    <col min="3" max="3" width="93.16015625" style="9" customWidth="1"/>
    <col min="4" max="4" width="23" style="9" customWidth="1"/>
    <col min="5" max="16384" width="9.33203125" style="9" customWidth="1"/>
  </cols>
  <sheetData>
    <row r="4" spans="2:9" ht="12.75" customHeight="1">
      <c r="B4" s="73" t="s">
        <v>44</v>
      </c>
      <c r="C4" s="73"/>
      <c r="D4" s="73"/>
      <c r="E4" s="6"/>
      <c r="F4" s="1"/>
      <c r="G4" s="1"/>
      <c r="H4" s="1"/>
      <c r="I4" s="1"/>
    </row>
    <row r="5" spans="2:9" ht="12.75" customHeight="1">
      <c r="B5" s="74" t="s">
        <v>95</v>
      </c>
      <c r="C5" s="74"/>
      <c r="D5" s="74"/>
      <c r="E5" s="6"/>
      <c r="F5" s="1"/>
      <c r="G5" s="1"/>
      <c r="H5" s="1"/>
      <c r="I5" s="1"/>
    </row>
    <row r="6" spans="2:9" ht="12.75" customHeight="1">
      <c r="B6" s="73" t="s">
        <v>96</v>
      </c>
      <c r="C6" s="73"/>
      <c r="D6" s="73"/>
      <c r="E6" s="6"/>
      <c r="F6" s="1"/>
      <c r="G6" s="1"/>
      <c r="H6" s="1"/>
      <c r="I6" s="1"/>
    </row>
    <row r="7" spans="2:9" ht="12.75" customHeight="1">
      <c r="B7" s="72" t="s">
        <v>20</v>
      </c>
      <c r="C7" s="72"/>
      <c r="D7" s="72"/>
      <c r="E7" s="6"/>
      <c r="F7" s="1"/>
      <c r="G7" s="1"/>
      <c r="H7" s="1"/>
      <c r="I7" s="1"/>
    </row>
    <row r="8" spans="2:9" ht="12.75" customHeight="1">
      <c r="B8" s="72" t="s">
        <v>91</v>
      </c>
      <c r="C8" s="72"/>
      <c r="D8" s="72"/>
      <c r="E8" s="6"/>
      <c r="F8" s="1"/>
      <c r="G8" s="1"/>
      <c r="H8" s="1"/>
      <c r="I8" s="1"/>
    </row>
    <row r="9" spans="2:9" ht="12.75" customHeight="1">
      <c r="B9" s="72"/>
      <c r="C9" s="72"/>
      <c r="D9" s="72"/>
      <c r="E9" s="6"/>
      <c r="F9" s="1"/>
      <c r="G9" s="1"/>
      <c r="H9" s="1"/>
      <c r="I9" s="1"/>
    </row>
    <row r="10" spans="2:9" ht="15.75">
      <c r="B10" s="3"/>
      <c r="C10" s="1"/>
      <c r="D10" s="11" t="s">
        <v>93</v>
      </c>
      <c r="E10" s="1"/>
      <c r="F10" s="1"/>
      <c r="G10" s="1"/>
      <c r="H10" s="1"/>
      <c r="I10" s="1"/>
    </row>
    <row r="11" spans="2:9" ht="15.75">
      <c r="B11" s="3"/>
      <c r="C11" s="13"/>
      <c r="D11" s="14" t="s">
        <v>94</v>
      </c>
      <c r="E11" s="1"/>
      <c r="F11" s="1"/>
      <c r="G11" s="1"/>
      <c r="H11" s="1"/>
      <c r="I11" s="1"/>
    </row>
    <row r="12" spans="2:9" ht="18.75">
      <c r="B12" s="75" t="s">
        <v>21</v>
      </c>
      <c r="C12" s="75"/>
      <c r="D12" s="75"/>
      <c r="E12" s="1"/>
      <c r="F12" s="1"/>
      <c r="G12" s="1"/>
      <c r="H12" s="1"/>
      <c r="I12" s="1"/>
    </row>
    <row r="13" spans="2:9" ht="18.75">
      <c r="B13" s="75" t="s">
        <v>92</v>
      </c>
      <c r="C13" s="75"/>
      <c r="D13" s="75"/>
      <c r="E13" s="1"/>
      <c r="F13" s="1"/>
      <c r="G13" s="1"/>
      <c r="H13" s="1"/>
      <c r="I13" s="1"/>
    </row>
    <row r="14" spans="2:9" ht="18.75">
      <c r="B14" s="75" t="s">
        <v>97</v>
      </c>
      <c r="C14" s="75"/>
      <c r="D14" s="75"/>
      <c r="E14" s="1"/>
      <c r="F14" s="1"/>
      <c r="G14" s="1"/>
      <c r="H14" s="1"/>
      <c r="I14" s="1"/>
    </row>
    <row r="15" spans="2:9" ht="18.75">
      <c r="B15" s="20"/>
      <c r="C15" s="20" t="s">
        <v>85</v>
      </c>
      <c r="D15" s="20"/>
      <c r="E15" s="1"/>
      <c r="F15" s="1"/>
      <c r="G15" s="1"/>
      <c r="H15" s="1"/>
      <c r="I15" s="1"/>
    </row>
    <row r="16" spans="5:9" ht="15.75">
      <c r="E16" s="10"/>
      <c r="F16" s="10"/>
      <c r="G16" s="10"/>
      <c r="H16" s="10"/>
      <c r="I16" s="10"/>
    </row>
    <row r="17" spans="5:9" ht="15.75">
      <c r="E17" s="1"/>
      <c r="F17" s="1"/>
      <c r="G17" s="1"/>
      <c r="H17" s="1"/>
      <c r="I17" s="1"/>
    </row>
    <row r="18" spans="1:9" ht="47.25">
      <c r="A18" s="21" t="s">
        <v>22</v>
      </c>
      <c r="B18" s="22" t="s">
        <v>268</v>
      </c>
      <c r="C18" s="22" t="s">
        <v>23</v>
      </c>
      <c r="D18" s="21" t="s">
        <v>81</v>
      </c>
      <c r="E18" s="1"/>
      <c r="F18" s="1"/>
      <c r="G18" s="1"/>
      <c r="H18" s="1"/>
      <c r="I18" s="1"/>
    </row>
    <row r="19" spans="1:9" ht="47.25">
      <c r="A19" s="22">
        <v>1</v>
      </c>
      <c r="B19" s="21" t="s">
        <v>269</v>
      </c>
      <c r="C19" s="23" t="s">
        <v>270</v>
      </c>
      <c r="D19" s="24">
        <v>1100</v>
      </c>
      <c r="E19" s="1"/>
      <c r="F19" s="1"/>
      <c r="G19" s="1"/>
      <c r="H19" s="1"/>
      <c r="I19" s="1"/>
    </row>
    <row r="20" spans="1:9" ht="31.5">
      <c r="A20" s="22">
        <v>2</v>
      </c>
      <c r="B20" s="21" t="s">
        <v>271</v>
      </c>
      <c r="C20" s="23" t="s">
        <v>272</v>
      </c>
      <c r="D20" s="24">
        <v>1000</v>
      </c>
      <c r="E20" s="1"/>
      <c r="F20" s="1"/>
      <c r="G20" s="1"/>
      <c r="H20" s="1"/>
      <c r="I20" s="1"/>
    </row>
    <row r="21" spans="1:9" ht="15.75">
      <c r="A21" s="22">
        <v>3</v>
      </c>
      <c r="B21" s="21" t="s">
        <v>273</v>
      </c>
      <c r="C21" s="25" t="s">
        <v>90</v>
      </c>
      <c r="D21" s="24">
        <v>1100</v>
      </c>
      <c r="E21" s="1"/>
      <c r="F21" s="1"/>
      <c r="G21" s="1"/>
      <c r="H21" s="1"/>
      <c r="I21" s="1"/>
    </row>
    <row r="22" spans="1:9" ht="47.25">
      <c r="A22" s="22">
        <v>4</v>
      </c>
      <c r="B22" s="21" t="s">
        <v>274</v>
      </c>
      <c r="C22" s="25" t="s">
        <v>275</v>
      </c>
      <c r="D22" s="24">
        <v>1400</v>
      </c>
      <c r="E22" s="1"/>
      <c r="F22" s="1"/>
      <c r="G22" s="1"/>
      <c r="H22" s="1"/>
      <c r="I22" s="1"/>
    </row>
    <row r="23" spans="4:9" ht="15.75">
      <c r="D23" s="1"/>
      <c r="E23" s="1"/>
      <c r="F23" s="1"/>
      <c r="G23" s="1"/>
      <c r="H23" s="1"/>
      <c r="I23" s="1"/>
    </row>
    <row r="24" spans="2:9" ht="21" customHeight="1">
      <c r="B24" s="15" t="s">
        <v>19</v>
      </c>
      <c r="C24" s="1"/>
      <c r="D24" s="1"/>
      <c r="E24" s="1"/>
      <c r="F24" s="1"/>
      <c r="G24" s="1"/>
      <c r="H24" s="1"/>
      <c r="I24" s="1"/>
    </row>
    <row r="25" spans="2:9" ht="15.75">
      <c r="B25" s="16" t="s">
        <v>32</v>
      </c>
      <c r="C25" s="16"/>
      <c r="D25" s="1"/>
      <c r="E25" s="1"/>
      <c r="F25" s="1"/>
      <c r="G25" s="1"/>
      <c r="H25" s="1"/>
      <c r="I25" s="1"/>
    </row>
    <row r="26" spans="5:9" ht="15.75">
      <c r="E26" s="1"/>
      <c r="F26" s="1"/>
      <c r="G26" s="1"/>
      <c r="H26" s="1"/>
      <c r="I26" s="1"/>
    </row>
    <row r="27" spans="5:9" ht="16.5" customHeight="1">
      <c r="E27" s="1"/>
      <c r="F27" s="1"/>
      <c r="G27" s="1"/>
      <c r="H27" s="1"/>
      <c r="I27" s="1"/>
    </row>
    <row r="28" spans="5:9" ht="15.75">
      <c r="E28" s="1"/>
      <c r="F28" s="1"/>
      <c r="G28" s="1"/>
      <c r="H28" s="1"/>
      <c r="I28" s="1"/>
    </row>
    <row r="29" spans="5:9" ht="15.75">
      <c r="E29" s="1"/>
      <c r="F29" s="1"/>
      <c r="G29" s="1"/>
      <c r="H29" s="1"/>
      <c r="I29" s="1"/>
    </row>
    <row r="30" spans="5:9" ht="15.75">
      <c r="E30" s="1"/>
      <c r="F30" s="1"/>
      <c r="G30" s="1"/>
      <c r="H30" s="1"/>
      <c r="I30" s="1"/>
    </row>
    <row r="31" spans="5:9" ht="15.75">
      <c r="E31" s="1"/>
      <c r="F31" s="1"/>
      <c r="G31" s="1"/>
      <c r="H31" s="1"/>
      <c r="I31" s="1"/>
    </row>
    <row r="32" spans="5:9" ht="15.75">
      <c r="E32" s="1"/>
      <c r="F32" s="1"/>
      <c r="G32" s="1"/>
      <c r="H32" s="1"/>
      <c r="I32" s="1"/>
    </row>
    <row r="33" spans="5:9" ht="15.75">
      <c r="E33" s="1"/>
      <c r="F33" s="1"/>
      <c r="G33" s="1"/>
      <c r="H33" s="1"/>
      <c r="I33" s="1"/>
    </row>
    <row r="34" spans="5:9" ht="15.75">
      <c r="E34" s="1"/>
      <c r="F34" s="1"/>
      <c r="G34" s="1"/>
      <c r="H34" s="1"/>
      <c r="I34" s="1"/>
    </row>
    <row r="35" spans="5:9" ht="15.75">
      <c r="E35" s="1"/>
      <c r="F35" s="1"/>
      <c r="G35" s="1"/>
      <c r="H35" s="1"/>
      <c r="I35" s="1"/>
    </row>
    <row r="36" spans="5:9" ht="15.75">
      <c r="E36" s="1"/>
      <c r="F36" s="1"/>
      <c r="G36" s="1"/>
      <c r="H36" s="1"/>
      <c r="I36" s="1"/>
    </row>
    <row r="37" spans="5:9" ht="15.75">
      <c r="E37" s="1"/>
      <c r="F37" s="1"/>
      <c r="G37" s="1"/>
      <c r="H37" s="1"/>
      <c r="I37" s="1"/>
    </row>
    <row r="38" spans="5:9" ht="15.75">
      <c r="E38" s="1"/>
      <c r="F38" s="1"/>
      <c r="G38" s="1"/>
      <c r="H38" s="1"/>
      <c r="I38" s="1"/>
    </row>
    <row r="39" spans="5:9" ht="15.75">
      <c r="E39" s="1"/>
      <c r="F39" s="1"/>
      <c r="G39" s="1"/>
      <c r="H39" s="1"/>
      <c r="I39" s="1"/>
    </row>
    <row r="40" spans="5:9" ht="15.75">
      <c r="E40" s="1"/>
      <c r="F40" s="1"/>
      <c r="G40" s="1"/>
      <c r="H40" s="1"/>
      <c r="I40" s="1"/>
    </row>
    <row r="41" spans="5:9" ht="15.75">
      <c r="E41" s="1"/>
      <c r="F41" s="1"/>
      <c r="G41" s="1"/>
      <c r="H41" s="1"/>
      <c r="I41" s="1"/>
    </row>
    <row r="42" spans="5:9" ht="15.75">
      <c r="E42" s="1"/>
      <c r="F42" s="1"/>
      <c r="G42" s="1"/>
      <c r="H42" s="1"/>
      <c r="I42" s="1"/>
    </row>
    <row r="43" spans="5:9" ht="15.75">
      <c r="E43" s="1"/>
      <c r="F43" s="1"/>
      <c r="G43" s="1"/>
      <c r="H43" s="1"/>
      <c r="I43" s="1"/>
    </row>
    <row r="44" spans="5:9" ht="15.75">
      <c r="E44" s="1"/>
      <c r="F44" s="1"/>
      <c r="G44" s="1"/>
      <c r="H44" s="1"/>
      <c r="I44" s="1"/>
    </row>
    <row r="45" spans="5:9" ht="36" customHeight="1">
      <c r="E45" s="1"/>
      <c r="F45" s="1"/>
      <c r="G45" s="1"/>
      <c r="H45" s="1"/>
      <c r="I45" s="1"/>
    </row>
    <row r="46" spans="5:9" ht="15.75">
      <c r="E46" s="1"/>
      <c r="F46" s="1"/>
      <c r="G46" s="1"/>
      <c r="H46" s="1"/>
      <c r="I46" s="1"/>
    </row>
    <row r="47" spans="5:9" ht="15.75">
      <c r="E47" s="1"/>
      <c r="F47" s="1"/>
      <c r="G47" s="1"/>
      <c r="H47" s="1"/>
      <c r="I47" s="1"/>
    </row>
    <row r="48" spans="5:9" ht="15.75">
      <c r="E48" s="1"/>
      <c r="F48" s="1"/>
      <c r="G48" s="1"/>
      <c r="H48" s="1"/>
      <c r="I48" s="1"/>
    </row>
    <row r="49" spans="5:9" ht="15.75">
      <c r="E49" s="1"/>
      <c r="F49" s="1"/>
      <c r="G49" s="1"/>
      <c r="H49" s="1"/>
      <c r="I49" s="1"/>
    </row>
    <row r="50" spans="5:9" ht="15.75">
      <c r="E50" s="1"/>
      <c r="F50" s="1"/>
      <c r="G50" s="1"/>
      <c r="H50" s="1"/>
      <c r="I50" s="1"/>
    </row>
    <row r="51" spans="5:9" ht="15.75">
      <c r="E51" s="1"/>
      <c r="F51" s="1"/>
      <c r="G51" s="1"/>
      <c r="H51" s="1"/>
      <c r="I51" s="1"/>
    </row>
    <row r="52" spans="5:9" ht="15.75">
      <c r="E52" s="1"/>
      <c r="F52" s="1"/>
      <c r="G52" s="1"/>
      <c r="H52" s="1"/>
      <c r="I52" s="1"/>
    </row>
    <row r="53" spans="5:9" ht="15.75">
      <c r="E53" s="1"/>
      <c r="F53" s="1"/>
      <c r="G53" s="1"/>
      <c r="H53" s="1"/>
      <c r="I53" s="1"/>
    </row>
    <row r="54" spans="5:9" ht="15.75">
      <c r="E54" s="1"/>
      <c r="F54" s="1"/>
      <c r="G54" s="1"/>
      <c r="H54" s="1"/>
      <c r="I54" s="1"/>
    </row>
    <row r="55" spans="5:9" ht="15.75">
      <c r="E55" s="1"/>
      <c r="F55" s="1"/>
      <c r="G55" s="1"/>
      <c r="H55" s="1"/>
      <c r="I55" s="1"/>
    </row>
    <row r="56" spans="5:9" ht="15.75">
      <c r="E56" s="1"/>
      <c r="F56" s="1"/>
      <c r="G56" s="1"/>
      <c r="H56" s="1"/>
      <c r="I56" s="1"/>
    </row>
    <row r="57" spans="5:9" ht="15.75">
      <c r="E57" s="1"/>
      <c r="F57" s="1"/>
      <c r="G57" s="1"/>
      <c r="H57" s="1"/>
      <c r="I57" s="1"/>
    </row>
    <row r="58" spans="5:9" ht="15.75">
      <c r="E58" s="1"/>
      <c r="F58" s="1"/>
      <c r="G58" s="1"/>
      <c r="H58" s="1"/>
      <c r="I58" s="1"/>
    </row>
    <row r="59" spans="5:9" ht="15.75">
      <c r="E59" s="1"/>
      <c r="F59" s="1"/>
      <c r="G59" s="1"/>
      <c r="H59" s="1"/>
      <c r="I59" s="1"/>
    </row>
    <row r="60" spans="5:9" ht="15.75">
      <c r="E60" s="1"/>
      <c r="F60" s="1"/>
      <c r="G60" s="1"/>
      <c r="H60" s="1"/>
      <c r="I60" s="1"/>
    </row>
    <row r="61" spans="5:9" ht="15.75">
      <c r="E61" s="1"/>
      <c r="F61" s="1"/>
      <c r="G61" s="1"/>
      <c r="H61" s="1"/>
      <c r="I61" s="1"/>
    </row>
    <row r="62" spans="5:9" ht="15.75">
      <c r="E62" s="1"/>
      <c r="F62" s="1"/>
      <c r="G62" s="1"/>
      <c r="H62" s="1"/>
      <c r="I62" s="1"/>
    </row>
    <row r="63" spans="5:9" ht="15.75">
      <c r="E63" s="1"/>
      <c r="F63" s="1"/>
      <c r="G63" s="1"/>
      <c r="H63" s="1"/>
      <c r="I63" s="1"/>
    </row>
    <row r="64" spans="5:9" ht="15.75">
      <c r="E64" s="1"/>
      <c r="F64" s="1"/>
      <c r="G64" s="1"/>
      <c r="H64" s="1"/>
      <c r="I64" s="1"/>
    </row>
    <row r="65" spans="5:9" ht="15.75">
      <c r="E65" s="1"/>
      <c r="F65" s="1"/>
      <c r="G65" s="1"/>
      <c r="H65" s="1"/>
      <c r="I65" s="1"/>
    </row>
    <row r="66" spans="5:9" ht="15.75">
      <c r="E66" s="1"/>
      <c r="F66" s="1"/>
      <c r="G66" s="1"/>
      <c r="H66" s="1"/>
      <c r="I66" s="1"/>
    </row>
    <row r="67" spans="5:9" ht="15.75">
      <c r="E67" s="1"/>
      <c r="F67" s="1"/>
      <c r="G67" s="1"/>
      <c r="H67" s="1"/>
      <c r="I67" s="1"/>
    </row>
    <row r="68" spans="5:9" ht="15.75">
      <c r="E68" s="1"/>
      <c r="F68" s="1"/>
      <c r="G68" s="1"/>
      <c r="H68" s="1"/>
      <c r="I68" s="1"/>
    </row>
    <row r="69" spans="5:9" ht="15.75">
      <c r="E69" s="1"/>
      <c r="F69" s="1"/>
      <c r="G69" s="1"/>
      <c r="H69" s="1"/>
      <c r="I69" s="1"/>
    </row>
    <row r="70" spans="5:9" ht="15.75">
      <c r="E70" s="1"/>
      <c r="F70" s="1"/>
      <c r="G70" s="1"/>
      <c r="H70" s="1"/>
      <c r="I70" s="1"/>
    </row>
    <row r="71" spans="5:9" ht="15.75">
      <c r="E71" s="1"/>
      <c r="F71" s="1"/>
      <c r="G71" s="1"/>
      <c r="H71" s="1"/>
      <c r="I71" s="1"/>
    </row>
    <row r="72" spans="5:9" ht="15.75">
      <c r="E72" s="1"/>
      <c r="F72" s="1"/>
      <c r="G72" s="1"/>
      <c r="H72" s="1"/>
      <c r="I72" s="1"/>
    </row>
    <row r="73" spans="5:9" ht="15.75">
      <c r="E73" s="1"/>
      <c r="F73" s="1"/>
      <c r="G73" s="1"/>
      <c r="H73" s="1"/>
      <c r="I73" s="1"/>
    </row>
    <row r="74" spans="5:9" ht="15.75">
      <c r="E74" s="1"/>
      <c r="F74" s="1"/>
      <c r="G74" s="1"/>
      <c r="H74" s="1"/>
      <c r="I74" s="1"/>
    </row>
    <row r="75" spans="5:9" ht="15.75">
      <c r="E75" s="1"/>
      <c r="F75" s="1"/>
      <c r="G75" s="1"/>
      <c r="H75" s="1"/>
      <c r="I75" s="1"/>
    </row>
    <row r="76" spans="5:9" ht="15.75">
      <c r="E76" s="1"/>
      <c r="F76" s="1"/>
      <c r="G76" s="1"/>
      <c r="H76" s="1"/>
      <c r="I76" s="1"/>
    </row>
    <row r="77" spans="5:9" ht="15.75">
      <c r="E77" s="1"/>
      <c r="F77" s="1"/>
      <c r="G77" s="1"/>
      <c r="H77" s="1"/>
      <c r="I77" s="1"/>
    </row>
    <row r="78" spans="5:9" ht="15.75">
      <c r="E78" s="1"/>
      <c r="F78" s="1"/>
      <c r="G78" s="1"/>
      <c r="H78" s="1"/>
      <c r="I78" s="1"/>
    </row>
    <row r="79" spans="5:9" ht="15.75">
      <c r="E79" s="1"/>
      <c r="F79" s="1"/>
      <c r="G79" s="1"/>
      <c r="H79" s="1"/>
      <c r="I79" s="1"/>
    </row>
    <row r="80" spans="5:9" ht="15.75">
      <c r="E80" s="1"/>
      <c r="F80" s="1"/>
      <c r="G80" s="1"/>
      <c r="H80" s="1"/>
      <c r="I80" s="1"/>
    </row>
    <row r="81" spans="5:9" ht="15.75">
      <c r="E81" s="1"/>
      <c r="F81" s="1"/>
      <c r="G81" s="1"/>
      <c r="H81" s="1"/>
      <c r="I81" s="1"/>
    </row>
    <row r="82" spans="5:9" ht="15.75">
      <c r="E82" s="1"/>
      <c r="F82" s="1"/>
      <c r="G82" s="1"/>
      <c r="H82" s="1"/>
      <c r="I82" s="1"/>
    </row>
    <row r="83" spans="5:9" ht="15.75">
      <c r="E83" s="1"/>
      <c r="F83" s="1"/>
      <c r="G83" s="1"/>
      <c r="H83" s="1"/>
      <c r="I83" s="1"/>
    </row>
    <row r="84" spans="5:9" ht="15.75">
      <c r="E84" s="1"/>
      <c r="F84" s="1"/>
      <c r="G84" s="1"/>
      <c r="H84" s="1"/>
      <c r="I84" s="1"/>
    </row>
    <row r="85" spans="5:9" ht="15.75">
      <c r="E85" s="1"/>
      <c r="F85" s="1"/>
      <c r="G85" s="1"/>
      <c r="H85" s="1"/>
      <c r="I85" s="1"/>
    </row>
    <row r="86" spans="5:9" ht="15.75">
      <c r="E86" s="1"/>
      <c r="F86" s="1"/>
      <c r="G86" s="1"/>
      <c r="H86" s="1"/>
      <c r="I86" s="1"/>
    </row>
    <row r="87" spans="5:9" ht="15.75">
      <c r="E87" s="1"/>
      <c r="F87" s="1"/>
      <c r="G87" s="1"/>
      <c r="H87" s="1"/>
      <c r="I87" s="1"/>
    </row>
    <row r="88" spans="5:9" ht="15.75">
      <c r="E88" s="1"/>
      <c r="F88" s="1"/>
      <c r="G88" s="1"/>
      <c r="H88" s="1"/>
      <c r="I88" s="1"/>
    </row>
    <row r="89" spans="5:9" ht="15.75">
      <c r="E89" s="1"/>
      <c r="F89" s="1"/>
      <c r="G89" s="1"/>
      <c r="H89" s="1"/>
      <c r="I89" s="1"/>
    </row>
    <row r="90" spans="5:9" ht="15.75">
      <c r="E90" s="1"/>
      <c r="F90" s="1"/>
      <c r="G90" s="1"/>
      <c r="H90" s="1"/>
      <c r="I90" s="1"/>
    </row>
    <row r="91" spans="5:9" ht="15.75">
      <c r="E91" s="1"/>
      <c r="F91" s="1"/>
      <c r="G91" s="1"/>
      <c r="H91" s="1"/>
      <c r="I91" s="1"/>
    </row>
    <row r="92" spans="5:9" ht="15.75">
      <c r="E92" s="1"/>
      <c r="F92" s="1"/>
      <c r="G92" s="1"/>
      <c r="H92" s="1"/>
      <c r="I92" s="1"/>
    </row>
    <row r="93" spans="5:9" ht="15.75">
      <c r="E93" s="1"/>
      <c r="F93" s="1"/>
      <c r="G93" s="1"/>
      <c r="H93" s="1"/>
      <c r="I93" s="1"/>
    </row>
    <row r="94" spans="5:9" ht="15.75">
      <c r="E94" s="1"/>
      <c r="F94" s="1"/>
      <c r="G94" s="1"/>
      <c r="H94" s="1"/>
      <c r="I94" s="1"/>
    </row>
    <row r="95" spans="5:9" ht="15.75">
      <c r="E95" s="1"/>
      <c r="F95" s="1"/>
      <c r="G95" s="1"/>
      <c r="H95" s="1"/>
      <c r="I95" s="1"/>
    </row>
    <row r="96" spans="5:9" ht="15.75">
      <c r="E96" s="1"/>
      <c r="F96" s="1"/>
      <c r="G96" s="1"/>
      <c r="H96" s="1"/>
      <c r="I96" s="1"/>
    </row>
    <row r="97" spans="5:9" ht="15.75">
      <c r="E97" s="1"/>
      <c r="F97" s="1"/>
      <c r="G97" s="1"/>
      <c r="H97" s="1"/>
      <c r="I97" s="1"/>
    </row>
    <row r="98" spans="5:9" ht="15.75">
      <c r="E98" s="1"/>
      <c r="F98" s="1"/>
      <c r="G98" s="1"/>
      <c r="H98" s="1"/>
      <c r="I98" s="1"/>
    </row>
    <row r="99" spans="5:9" ht="15.75">
      <c r="E99" s="1"/>
      <c r="F99" s="1"/>
      <c r="G99" s="1"/>
      <c r="H99" s="1"/>
      <c r="I99" s="1"/>
    </row>
    <row r="100" spans="5:9" ht="15.75">
      <c r="E100" s="1"/>
      <c r="F100" s="1"/>
      <c r="G100" s="1"/>
      <c r="H100" s="1"/>
      <c r="I100" s="1"/>
    </row>
    <row r="101" spans="5:9" ht="15.75">
      <c r="E101" s="1"/>
      <c r="F101" s="1"/>
      <c r="G101" s="1"/>
      <c r="H101" s="1"/>
      <c r="I101" s="1"/>
    </row>
    <row r="102" spans="5:9" ht="15.75">
      <c r="E102" s="1"/>
      <c r="F102" s="1"/>
      <c r="G102" s="1"/>
      <c r="H102" s="1"/>
      <c r="I102" s="1"/>
    </row>
    <row r="103" spans="5:9" ht="15.75">
      <c r="E103" s="1"/>
      <c r="F103" s="1"/>
      <c r="G103" s="1"/>
      <c r="H103" s="1"/>
      <c r="I103" s="1"/>
    </row>
    <row r="104" spans="5:9" ht="15.75">
      <c r="E104" s="1"/>
      <c r="F104" s="1"/>
      <c r="G104" s="1"/>
      <c r="H104" s="1"/>
      <c r="I104" s="1"/>
    </row>
    <row r="105" spans="5:9" ht="15.75">
      <c r="E105" s="1"/>
      <c r="F105" s="1"/>
      <c r="G105" s="1"/>
      <c r="H105" s="1"/>
      <c r="I105" s="1"/>
    </row>
    <row r="106" spans="5:9" ht="15.75">
      <c r="E106" s="1"/>
      <c r="F106" s="1"/>
      <c r="G106" s="1"/>
      <c r="H106" s="1"/>
      <c r="I106" s="1"/>
    </row>
    <row r="107" spans="5:9" ht="15.75">
      <c r="E107" s="1"/>
      <c r="F107" s="1"/>
      <c r="G107" s="1"/>
      <c r="H107" s="1"/>
      <c r="I107" s="1"/>
    </row>
    <row r="108" spans="5:9" ht="15.75">
      <c r="E108" s="1"/>
      <c r="F108" s="1"/>
      <c r="G108" s="1"/>
      <c r="H108" s="1"/>
      <c r="I108" s="1"/>
    </row>
    <row r="109" spans="5:9" ht="15.75">
      <c r="E109" s="1"/>
      <c r="F109" s="1"/>
      <c r="G109" s="1"/>
      <c r="H109" s="1"/>
      <c r="I109" s="1"/>
    </row>
    <row r="110" spans="5:9" ht="15.75">
      <c r="E110" s="1"/>
      <c r="F110" s="1"/>
      <c r="G110" s="1"/>
      <c r="H110" s="1"/>
      <c r="I110" s="1"/>
    </row>
    <row r="111" spans="5:9" ht="15.75">
      <c r="E111" s="1"/>
      <c r="F111" s="1"/>
      <c r="G111" s="1"/>
      <c r="H111" s="1"/>
      <c r="I111" s="1"/>
    </row>
    <row r="112" spans="5:9" ht="15.75">
      <c r="E112" s="1"/>
      <c r="F112" s="1"/>
      <c r="G112" s="1"/>
      <c r="H112" s="1"/>
      <c r="I112" s="1"/>
    </row>
    <row r="113" spans="5:9" ht="15.75">
      <c r="E113" s="1"/>
      <c r="F113" s="1"/>
      <c r="G113" s="1"/>
      <c r="H113" s="1"/>
      <c r="I113" s="1"/>
    </row>
    <row r="114" spans="5:9" ht="15.75">
      <c r="E114" s="1"/>
      <c r="F114" s="1"/>
      <c r="G114" s="1"/>
      <c r="H114" s="1"/>
      <c r="I114" s="1"/>
    </row>
    <row r="115" spans="5:9" ht="15.75">
      <c r="E115" s="1"/>
      <c r="F115" s="1"/>
      <c r="G115" s="1"/>
      <c r="H115" s="1"/>
      <c r="I115" s="1"/>
    </row>
    <row r="116" spans="5:9" ht="15.75">
      <c r="E116" s="1"/>
      <c r="F116" s="1"/>
      <c r="G116" s="1"/>
      <c r="H116" s="1"/>
      <c r="I116" s="1"/>
    </row>
    <row r="117" spans="5:9" ht="15.75">
      <c r="E117" s="1"/>
      <c r="F117" s="1"/>
      <c r="G117" s="1"/>
      <c r="H117" s="1"/>
      <c r="I117" s="1"/>
    </row>
    <row r="118" spans="5:9" ht="15.75" hidden="1">
      <c r="E118" s="1"/>
      <c r="F118" s="1"/>
      <c r="G118" s="1"/>
      <c r="H118" s="1"/>
      <c r="I118" s="1"/>
    </row>
    <row r="119" spans="5:9" ht="15.75" hidden="1">
      <c r="E119" s="1"/>
      <c r="F119" s="1"/>
      <c r="G119" s="1"/>
      <c r="H119" s="1"/>
      <c r="I119" s="1"/>
    </row>
    <row r="120" spans="5:9" ht="15.75">
      <c r="E120" s="1"/>
      <c r="F120" s="1"/>
      <c r="G120" s="1"/>
      <c r="H120" s="1"/>
      <c r="I120" s="1"/>
    </row>
    <row r="121" spans="5:9" ht="15.75">
      <c r="E121" s="1"/>
      <c r="F121" s="1"/>
      <c r="G121" s="1"/>
      <c r="H121" s="1"/>
      <c r="I121" s="1"/>
    </row>
    <row r="122" spans="5:9" ht="15.75">
      <c r="E122" s="1"/>
      <c r="F122" s="1"/>
      <c r="G122" s="1"/>
      <c r="H122" s="1"/>
      <c r="I122" s="1"/>
    </row>
    <row r="123" spans="5:9" ht="15.75">
      <c r="E123" s="1"/>
      <c r="F123" s="1"/>
      <c r="G123" s="1"/>
      <c r="H123" s="1"/>
      <c r="I123" s="1"/>
    </row>
    <row r="124" spans="5:9" ht="15.75">
      <c r="E124" s="1"/>
      <c r="F124" s="1"/>
      <c r="G124" s="1"/>
      <c r="H124" s="1"/>
      <c r="I124" s="1"/>
    </row>
    <row r="125" spans="5:9" ht="15.75">
      <c r="E125" s="1"/>
      <c r="F125" s="1"/>
      <c r="G125" s="1"/>
      <c r="H125" s="1"/>
      <c r="I125" s="1"/>
    </row>
    <row r="126" spans="5:9" ht="15.75">
      <c r="E126" s="1"/>
      <c r="F126" s="1"/>
      <c r="G126" s="1"/>
      <c r="H126" s="1"/>
      <c r="I126" s="1"/>
    </row>
    <row r="127" spans="5:9" ht="15.75">
      <c r="E127" s="1"/>
      <c r="F127" s="1"/>
      <c r="G127" s="1"/>
      <c r="H127" s="1"/>
      <c r="I127" s="1"/>
    </row>
    <row r="128" spans="5:9" ht="15.75">
      <c r="E128" s="1"/>
      <c r="F128" s="1"/>
      <c r="G128" s="1"/>
      <c r="H128" s="1"/>
      <c r="I128" s="1"/>
    </row>
    <row r="129" spans="5:9" ht="15.75">
      <c r="E129" s="1"/>
      <c r="F129" s="1"/>
      <c r="G129" s="1"/>
      <c r="H129" s="1"/>
      <c r="I129" s="1"/>
    </row>
    <row r="130" spans="5:9" ht="15.75">
      <c r="E130" s="7"/>
      <c r="F130" s="1"/>
      <c r="G130" s="1"/>
      <c r="I130" s="1"/>
    </row>
  </sheetData>
  <mergeCells count="9">
    <mergeCell ref="B14:D14"/>
    <mergeCell ref="B12:D12"/>
    <mergeCell ref="B13:D13"/>
    <mergeCell ref="B9:D9"/>
    <mergeCell ref="B8:D8"/>
    <mergeCell ref="B4:D4"/>
    <mergeCell ref="B5:D5"/>
    <mergeCell ref="B6:D6"/>
    <mergeCell ref="B7:D7"/>
  </mergeCells>
  <printOptions/>
  <pageMargins left="0.31" right="0.19" top="0.23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ZamGlavVrach</cp:lastModifiedBy>
  <cp:lastPrinted>2018-03-27T11:52:39Z</cp:lastPrinted>
  <dcterms:created xsi:type="dcterms:W3CDTF">2013-12-24T10:47:29Z</dcterms:created>
  <dcterms:modified xsi:type="dcterms:W3CDTF">2018-05-31T07:22:08Z</dcterms:modified>
  <cp:category/>
  <cp:version/>
  <cp:contentType/>
  <cp:contentStatus/>
</cp:coreProperties>
</file>